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 activeTab="1"/>
  </bookViews>
  <sheets>
    <sheet name="Univ CO2 emissions" sheetId="6" r:id="rId1"/>
    <sheet name="CO2 Emission Factors " sheetId="7" r:id="rId2"/>
  </sheets>
  <calcPr calcId="152511"/>
</workbook>
</file>

<file path=xl/calcChain.xml><?xml version="1.0" encoding="utf-8"?>
<calcChain xmlns="http://schemas.openxmlformats.org/spreadsheetml/2006/main">
  <c r="E13" i="6" l="1"/>
  <c r="V112" i="6"/>
  <c r="W85" i="6"/>
  <c r="W65" i="6"/>
  <c r="I30" i="6"/>
  <c r="F30" i="6"/>
  <c r="E30" i="6"/>
  <c r="J30" i="6" s="1"/>
  <c r="I29" i="6"/>
  <c r="F29" i="6"/>
  <c r="E29" i="6"/>
  <c r="J29" i="6" s="1"/>
  <c r="I28" i="6"/>
  <c r="F28" i="6"/>
  <c r="E28" i="6"/>
  <c r="J28" i="6" s="1"/>
  <c r="D59" i="6" s="1"/>
  <c r="I27" i="6"/>
  <c r="F27" i="6"/>
  <c r="E27" i="6"/>
  <c r="J27" i="6" s="1"/>
  <c r="D58" i="6" s="1"/>
  <c r="I26" i="6"/>
  <c r="F26" i="6"/>
  <c r="E26" i="6"/>
  <c r="J26" i="6" s="1"/>
  <c r="D57" i="6" s="1"/>
  <c r="I25" i="6"/>
  <c r="F25" i="6"/>
  <c r="E25" i="6"/>
  <c r="J25" i="6" s="1"/>
  <c r="D56" i="6" s="1"/>
  <c r="I24" i="6"/>
  <c r="F24" i="6"/>
  <c r="E24" i="6"/>
  <c r="J24" i="6" s="1"/>
  <c r="D55" i="6" s="1"/>
  <c r="I23" i="6"/>
  <c r="F23" i="6"/>
  <c r="E23" i="6"/>
  <c r="J23" i="6" s="1"/>
  <c r="D54" i="6" s="1"/>
  <c r="I22" i="6"/>
  <c r="F22" i="6"/>
  <c r="E22" i="6"/>
  <c r="J22" i="6" s="1"/>
  <c r="D53" i="6" s="1"/>
  <c r="I21" i="6"/>
  <c r="F21" i="6"/>
  <c r="E21" i="6"/>
  <c r="J21" i="6" s="1"/>
  <c r="I20" i="6"/>
  <c r="F20" i="6"/>
  <c r="E20" i="6"/>
  <c r="J20" i="6" s="1"/>
  <c r="I19" i="6"/>
  <c r="F19" i="6"/>
  <c r="E19" i="6"/>
  <c r="J19" i="6" s="1"/>
  <c r="I18" i="6"/>
  <c r="F18" i="6"/>
  <c r="E18" i="6"/>
  <c r="J18" i="6" s="1"/>
  <c r="I17" i="6"/>
  <c r="F17" i="6"/>
  <c r="E17" i="6"/>
  <c r="J17" i="6" s="1"/>
  <c r="I16" i="6"/>
  <c r="F16" i="6"/>
  <c r="E16" i="6"/>
  <c r="J16" i="6" s="1"/>
  <c r="I15" i="6"/>
  <c r="F15" i="6"/>
  <c r="E15" i="6"/>
  <c r="J15" i="6" s="1"/>
  <c r="I14" i="6"/>
  <c r="F14" i="6"/>
  <c r="E14" i="6"/>
  <c r="J14" i="6" s="1"/>
  <c r="I13" i="6"/>
  <c r="F13" i="6"/>
  <c r="J13" i="6"/>
  <c r="D52" i="6" l="1"/>
  <c r="J31" i="6"/>
</calcChain>
</file>

<file path=xl/comments1.xml><?xml version="1.0" encoding="utf-8"?>
<comments xmlns="http://schemas.openxmlformats.org/spreadsheetml/2006/main">
  <authors>
    <author>Silvia Pascual Jimeno</author>
  </authors>
  <commentList>
    <comment ref="C52" authorId="0">
      <text>
        <r>
          <rPr>
            <b/>
            <sz val="9"/>
            <rFont val="Calibri"/>
            <family val="2"/>
            <scheme val="minor"/>
          </rPr>
          <t>Biorąc pod uwagę  wszystkie typy</t>
        </r>
      </text>
    </comment>
  </commentList>
</comments>
</file>

<file path=xl/sharedStrings.xml><?xml version="1.0" encoding="utf-8"?>
<sst xmlns="http://schemas.openxmlformats.org/spreadsheetml/2006/main" count="289" uniqueCount="221">
  <si>
    <r>
      <rPr>
        <b/>
        <sz val="9"/>
        <color theme="1"/>
        <rFont val="Calibri"/>
        <family val="2"/>
        <scheme val="minor"/>
      </rPr>
      <t>RAZEM</t>
    </r>
  </si>
  <si>
    <r>
      <rPr>
        <sz val="11"/>
        <rFont val="Calibri"/>
        <family val="2"/>
        <scheme val="minor"/>
      </rPr>
      <t>[2]</t>
    </r>
  </si>
  <si>
    <r>
      <rPr>
        <b/>
        <sz val="10.5"/>
        <rFont val="Calibri"/>
        <family val="2"/>
        <scheme val="minor"/>
      </rPr>
      <t>Samochód</t>
    </r>
  </si>
  <si>
    <r>
      <rPr>
        <b/>
        <sz val="10.5"/>
        <rFont val="Calibri"/>
        <family val="2"/>
        <scheme val="minor"/>
      </rPr>
      <t>Pociąg</t>
    </r>
  </si>
  <si>
    <r>
      <rPr>
        <sz val="11"/>
        <rFont val="Calibri"/>
        <family val="2"/>
        <scheme val="minor"/>
      </rPr>
      <t>Autobus miejski</t>
    </r>
  </si>
  <si>
    <r>
      <rPr>
        <sz val="11"/>
        <rFont val="Calibri"/>
        <family val="2"/>
        <scheme val="minor"/>
      </rPr>
      <t>pojazdokilometr</t>
    </r>
  </si>
  <si>
    <r>
      <rPr>
        <b/>
        <sz val="9"/>
        <color theme="1"/>
        <rFont val="Arial"/>
        <family val="2"/>
      </rPr>
      <t>Motocykl</t>
    </r>
  </si>
  <si>
    <r>
      <rPr>
        <b/>
        <sz val="10.5"/>
        <rFont val="Calibri"/>
        <family val="2"/>
        <scheme val="minor"/>
      </rPr>
      <t>Skuter</t>
    </r>
  </si>
  <si>
    <r>
      <rPr>
        <b/>
        <sz val="9"/>
        <color theme="1"/>
        <rFont val="Arial"/>
        <family val="2"/>
      </rPr>
      <t>Autobus dalekobieżny/autokar</t>
    </r>
  </si>
  <si>
    <r>
      <rPr>
        <b/>
        <sz val="10"/>
        <color theme="0"/>
        <rFont val="Calibri"/>
        <family val="2"/>
        <scheme val="minor"/>
      </rPr>
      <t>Ogólne uwagi dotyczące wypełniania tej tabeli:</t>
    </r>
  </si>
  <si>
    <r>
      <rPr>
        <b/>
        <sz val="10"/>
        <color rgb="FF000000"/>
        <rFont val="Calibri"/>
        <family val="2"/>
      </rPr>
      <t>Uwaga 2</t>
    </r>
    <r>
      <rPr>
        <sz val="10"/>
        <color rgb="FF000000"/>
        <rFont val="Calibri"/>
        <family val="2"/>
      </rPr>
      <t xml:space="preserve">: Komórki w kolorze </t>
    </r>
    <r>
      <rPr>
        <b/>
        <sz val="10"/>
        <color rgb="FF31859C"/>
        <rFont val="Calibri"/>
        <family val="2"/>
      </rPr>
      <t>niebieskim</t>
    </r>
    <r>
      <rPr>
        <sz val="10"/>
        <color rgb="FF000000"/>
        <rFont val="Calibri"/>
        <family val="2"/>
      </rPr>
      <t xml:space="preserve"> to obliczenia domyślne. Nie są wymagane żadne dane</t>
    </r>
  </si>
  <si>
    <r>
      <rPr>
        <b/>
        <sz val="12"/>
        <color rgb="FFFFFFFF"/>
        <rFont val="Calibri"/>
        <family val="2"/>
      </rPr>
      <t>EMISJE CO2 ZWIĄZANE Z DOJAZDEM NA UCZELNIĘ</t>
    </r>
  </si>
  <si>
    <r>
      <rPr>
        <sz val="9"/>
        <color theme="1"/>
        <rFont val="Calibri"/>
        <family val="2"/>
        <scheme val="minor"/>
      </rPr>
      <t>SAMOCHÓD (hybrydowy)</t>
    </r>
  </si>
  <si>
    <r>
      <rPr>
        <sz val="9"/>
        <color theme="1"/>
        <rFont val="Calibri"/>
        <family val="2"/>
        <scheme val="minor"/>
      </rPr>
      <t xml:space="preserve">SKUTER (mały motocykl) </t>
    </r>
  </si>
  <si>
    <r>
      <rPr>
        <sz val="9"/>
        <color theme="1"/>
        <rFont val="Calibri"/>
        <family val="2"/>
        <scheme val="minor"/>
      </rPr>
      <t>MOTOCYKL</t>
    </r>
  </si>
  <si>
    <r>
      <rPr>
        <sz val="9"/>
        <rFont val="Calibri"/>
        <family val="2"/>
        <scheme val="minor"/>
      </rPr>
      <t>SAMOCHÓD (nieznanej wielkości - benzyna/diesel)</t>
    </r>
  </si>
  <si>
    <r>
      <rPr>
        <sz val="9"/>
        <color theme="1"/>
        <rFont val="Calibri"/>
        <family val="2"/>
        <scheme val="minor"/>
      </rPr>
      <t>AUTOBUS MIEJSKI</t>
    </r>
  </si>
  <si>
    <r>
      <rPr>
        <sz val="9"/>
        <color theme="1"/>
        <rFont val="Calibri"/>
        <family val="2"/>
        <scheme val="minor"/>
      </rPr>
      <t>AUTOBUS DALEKOBIEŻNY/AUTOKAR</t>
    </r>
  </si>
  <si>
    <r>
      <rPr>
        <sz val="9"/>
        <color theme="1"/>
        <rFont val="Calibri"/>
        <family val="2"/>
        <scheme val="minor"/>
      </rPr>
      <t>POCIĄG PODMIEJSKI/METRO</t>
    </r>
  </si>
  <si>
    <r>
      <rPr>
        <sz val="9"/>
        <color theme="1"/>
        <rFont val="Calibri"/>
        <family val="2"/>
        <scheme val="minor"/>
      </rPr>
      <t>TRAMWAJ/TROLEJBUS</t>
    </r>
  </si>
  <si>
    <r>
      <rPr>
        <sz val="9"/>
        <color theme="1"/>
        <rFont val="Calibri"/>
        <family val="2"/>
        <scheme val="minor"/>
      </rPr>
      <t xml:space="preserve">POCIĄG </t>
    </r>
  </si>
  <si>
    <r>
      <rPr>
        <b/>
        <sz val="11"/>
        <color rgb="FF254061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Gdzie można znaleźć te dane? </t>
    </r>
  </si>
  <si>
    <r>
      <rPr>
        <b/>
        <sz val="9"/>
        <color theme="1"/>
        <rFont val="Arial"/>
        <family val="2"/>
      </rPr>
      <t>Pociąg podmiejski/metro</t>
    </r>
  </si>
  <si>
    <r>
      <rPr>
        <b/>
        <sz val="10.5"/>
        <rFont val="Calibri"/>
        <family val="2"/>
        <scheme val="minor"/>
      </rPr>
      <t>Tramwaj/trolejbus</t>
    </r>
  </si>
  <si>
    <r>
      <rPr>
        <b/>
        <sz val="9"/>
        <color theme="1"/>
        <rFont val="Arial"/>
        <family val="2"/>
      </rPr>
      <t>Na piechotę</t>
    </r>
  </si>
  <si>
    <r>
      <rPr>
        <sz val="9"/>
        <color theme="1"/>
        <rFont val="Calibri"/>
        <family val="2"/>
        <scheme val="minor"/>
      </rPr>
      <t>NA PIECHOTĘ (wyłącznie)</t>
    </r>
  </si>
  <si>
    <r>
      <rPr>
        <b/>
        <sz val="10.5"/>
        <color theme="1"/>
        <rFont val="Calibri"/>
        <family val="2"/>
        <scheme val="minor"/>
      </rPr>
      <t>Rodzaj/Wielkość</t>
    </r>
  </si>
  <si>
    <r>
      <rPr>
        <b/>
        <sz val="10.5"/>
        <color theme="1"/>
        <rFont val="Calibri"/>
        <family val="2"/>
        <scheme val="minor"/>
      </rPr>
      <t>Jednostka</t>
    </r>
  </si>
  <si>
    <r>
      <rPr>
        <b/>
        <sz val="11"/>
        <color theme="1"/>
        <rFont val="Calibri"/>
        <family val="2"/>
        <scheme val="minor"/>
      </rPr>
      <t>Źródło</t>
    </r>
  </si>
  <si>
    <r>
      <rPr>
        <sz val="11"/>
        <rFont val="Calibri"/>
        <family val="2"/>
        <scheme val="minor"/>
      </rPr>
      <t>Typ paliwa nieznany</t>
    </r>
  </si>
  <si>
    <r>
      <rPr>
        <sz val="11"/>
        <rFont val="Calibri"/>
        <family val="2"/>
        <scheme val="minor"/>
      </rPr>
      <t>Klasa wagowa nieznana</t>
    </r>
  </si>
  <si>
    <r>
      <rPr>
        <sz val="11"/>
        <rFont val="Calibri"/>
        <family val="2"/>
        <scheme val="minor"/>
      </rPr>
      <t>Benzyna</t>
    </r>
  </si>
  <si>
    <r>
      <rPr>
        <sz val="11"/>
        <rFont val="Calibri"/>
        <family val="2"/>
        <scheme val="minor"/>
      </rPr>
      <t>Diesel</t>
    </r>
  </si>
  <si>
    <r>
      <rPr>
        <sz val="11"/>
        <rFont val="Calibri"/>
        <family val="2"/>
        <scheme val="minor"/>
      </rPr>
      <t>Elektryczny</t>
    </r>
  </si>
  <si>
    <r>
      <rPr>
        <sz val="11"/>
        <rFont val="Calibri"/>
        <family val="2"/>
        <scheme val="minor"/>
      </rPr>
      <t>Mały motocykl (&lt;25 cm3)</t>
    </r>
  </si>
  <si>
    <r>
      <rPr>
        <sz val="11"/>
        <rFont val="Calibri"/>
        <family val="2"/>
        <scheme val="minor"/>
      </rPr>
      <t>pasażerokilometr</t>
    </r>
  </si>
  <si>
    <r>
      <rPr>
        <sz val="11"/>
        <rFont val="Calibri"/>
        <family val="2"/>
        <scheme val="minor"/>
      </rPr>
      <t>Średni (&gt;25 cm3)-Duży (&gt;50 cm3)</t>
    </r>
  </si>
  <si>
    <r>
      <rPr>
        <sz val="11"/>
        <rFont val="Calibri"/>
        <family val="2"/>
        <scheme val="minor"/>
      </rPr>
      <t>Rower</t>
    </r>
  </si>
  <si>
    <r>
      <rPr>
        <sz val="11"/>
        <rFont val="Calibri"/>
        <family val="2"/>
        <scheme val="minor"/>
      </rPr>
      <t>Rower elektryczny</t>
    </r>
  </si>
  <si>
    <r>
      <rPr>
        <sz val="11"/>
        <rFont val="Calibri"/>
        <family val="2"/>
        <scheme val="minor"/>
      </rPr>
      <t>Nieznane paliwo</t>
    </r>
  </si>
  <si>
    <r>
      <rPr>
        <sz val="11"/>
        <rFont val="Calibri"/>
        <family val="2"/>
        <scheme val="minor"/>
      </rPr>
      <t>Rodzaj TP Nieznany (Inny TP)</t>
    </r>
  </si>
  <si>
    <r>
      <rPr>
        <sz val="11"/>
        <rFont val="Calibri"/>
        <family val="2"/>
        <scheme val="minor"/>
      </rPr>
      <t>Nieznany typ pociągu</t>
    </r>
  </si>
  <si>
    <r>
      <rPr>
        <sz val="11"/>
        <rFont val="Calibri"/>
        <family val="2"/>
        <scheme val="minor"/>
      </rPr>
      <t>Pociąg lokalny/miejski</t>
    </r>
  </si>
  <si>
    <r>
      <rPr>
        <b/>
        <sz val="10.5"/>
        <rFont val="Calibri"/>
        <family val="2"/>
        <scheme val="minor"/>
      </rPr>
      <t>Autobus</t>
    </r>
  </si>
  <si>
    <r>
      <rPr>
        <sz val="11"/>
        <rFont val="Calibri"/>
        <family val="2"/>
        <scheme val="minor"/>
      </rPr>
      <t>Nieznany typ autobusu</t>
    </r>
  </si>
  <si>
    <r>
      <rPr>
        <sz val="11"/>
        <rFont val="Calibri"/>
        <family val="2"/>
        <scheme val="minor"/>
      </rPr>
      <t>Autobus regionalny</t>
    </r>
  </si>
  <si>
    <r>
      <rPr>
        <sz val="11"/>
        <rFont val="Calibri"/>
        <family val="2"/>
        <scheme val="minor"/>
      </rPr>
      <t>Minibus</t>
    </r>
  </si>
  <si>
    <r>
      <rPr>
        <sz val="10"/>
        <rFont val="Calibri"/>
        <family val="2"/>
        <scheme val="minor"/>
      </rPr>
      <t>Są to średnie lub ciężkie furgonetki o masie własnej ok. 2000 kg (porównywalnej do taksówek/autobusów)</t>
    </r>
  </si>
  <si>
    <r>
      <rPr>
        <sz val="9"/>
        <color theme="1"/>
        <rFont val="Calibri"/>
        <family val="2"/>
        <scheme val="minor"/>
      </rPr>
      <t>SAMOCHÓD (elektryczny)</t>
    </r>
  </si>
  <si>
    <r>
      <rPr>
        <b/>
        <sz val="10"/>
        <color theme="1"/>
        <rFont val="Calibri"/>
        <family val="2"/>
        <scheme val="minor"/>
      </rPr>
      <t>JEDNOSTKA</t>
    </r>
  </si>
  <si>
    <r>
      <rPr>
        <b/>
        <sz val="10"/>
        <color rgb="FF000000"/>
        <rFont val="Calibri"/>
        <family val="2"/>
      </rPr>
      <t>Uwaga 1:</t>
    </r>
    <r>
      <rPr>
        <sz val="10"/>
        <color rgb="FF000000"/>
        <rFont val="Calibri"/>
        <family val="2"/>
      </rPr>
      <t xml:space="preserve"> Komórki w kolorze </t>
    </r>
    <r>
      <rPr>
        <b/>
        <sz val="10"/>
        <color rgb="FF4F6228"/>
        <rFont val="Calibri"/>
        <family val="2"/>
      </rPr>
      <t>zielonym</t>
    </r>
    <r>
      <rPr>
        <sz val="10"/>
        <color rgb="FF000000"/>
        <rFont val="Calibri"/>
        <family val="2"/>
      </rPr>
      <t xml:space="preserve"> muszą być wypełnione konkretnymi danymi uczelnianymi </t>
    </r>
  </si>
  <si>
    <r>
      <rPr>
        <b/>
        <sz val="10"/>
        <color rgb="FF000000"/>
        <rFont val="Calibri"/>
        <family val="2"/>
      </rPr>
      <t>Współczynnik emisji CO2 (kg CO2/pasażerokilometr)</t>
    </r>
  </si>
  <si>
    <r>
      <rPr>
        <b/>
        <sz val="10"/>
        <color rgb="FF000000"/>
        <rFont val="Calibri"/>
        <family val="2"/>
      </rPr>
      <t xml:space="preserve"> (kg CO2/JEDNOSTKĘ)</t>
    </r>
  </si>
  <si>
    <r>
      <rPr>
        <b/>
        <sz val="12"/>
        <color theme="0"/>
        <rFont val="Calibri"/>
        <family val="2"/>
        <scheme val="minor"/>
      </rPr>
      <t>DANE, KTÓRE NALEŻY OKREŚLIĆ - Wytyczne</t>
    </r>
  </si>
  <si>
    <r>
      <rPr>
        <sz val="11"/>
        <color rgb="FF000000"/>
        <rFont val="Calibri"/>
        <family val="2"/>
      </rPr>
      <t>W celu obliczenia emisji CO2 związanej z dojazdami do pracy na uczelni, jako narzędzie można wykorzystać poniższą tabelę:</t>
    </r>
  </si>
  <si>
    <r>
      <rPr>
        <sz val="11"/>
        <color rgb="FF002060"/>
        <rFont val="Calibri"/>
        <family val="2"/>
      </rPr>
      <t>W ankiecie dotyczącej mobilności w sekcji RODZAJ TRANSPORTU</t>
    </r>
    <r>
      <rPr>
        <sz val="11"/>
        <color rgb="FF002060"/>
        <rFont val="Calibri"/>
        <family val="2"/>
      </rPr>
      <t xml:space="preserve"> → Pytanie: "</t>
    </r>
    <r>
      <rPr>
        <b/>
        <sz val="11"/>
        <color rgb="FF002060"/>
        <rFont val="Calibri"/>
        <family val="2"/>
      </rPr>
      <t>Jakiego środka transportu używasz zazwyczaj do dojazdu na uczelnię?"</t>
    </r>
  </si>
  <si>
    <r>
      <rPr>
        <sz val="9"/>
        <color theme="1"/>
        <rFont val="Calibri"/>
        <family val="2"/>
        <scheme val="minor"/>
      </rPr>
      <t>SAMOCHÓD (mały - benzyna)</t>
    </r>
  </si>
  <si>
    <r>
      <rPr>
        <sz val="9"/>
        <color theme="1"/>
        <rFont val="Calibri"/>
        <family val="2"/>
        <scheme val="minor"/>
      </rPr>
      <t>SAMOCHÓD (średni - benzyna)</t>
    </r>
  </si>
  <si>
    <r>
      <rPr>
        <sz val="9"/>
        <color theme="1"/>
        <rFont val="Calibri"/>
        <family val="2"/>
        <scheme val="minor"/>
      </rPr>
      <t>SAMOCHÓD (duży - benzyna)</t>
    </r>
  </si>
  <si>
    <r>
      <rPr>
        <sz val="9"/>
        <color theme="1"/>
        <rFont val="Calibri"/>
        <family val="2"/>
        <scheme val="minor"/>
      </rPr>
      <t>SAMOCHÓD (mały - diesel)</t>
    </r>
  </si>
  <si>
    <r>
      <rPr>
        <sz val="9"/>
        <color theme="1"/>
        <rFont val="Calibri"/>
        <family val="2"/>
        <scheme val="minor"/>
      </rPr>
      <t>SAMOCHÓD (średni - diesel)</t>
    </r>
  </si>
  <si>
    <r>
      <rPr>
        <sz val="9"/>
        <color theme="1"/>
        <rFont val="Calibri"/>
        <family val="2"/>
        <scheme val="minor"/>
      </rPr>
      <t>SAMOCHÓD (duży - diesel)</t>
    </r>
  </si>
  <si>
    <r>
      <rPr>
        <b/>
        <sz val="10"/>
        <color rgb="FF000000"/>
        <rFont val="Calibri"/>
        <family val="2"/>
      </rPr>
      <t xml:space="preserve">Współczynnik emisji CO2 </t>
    </r>
  </si>
  <si>
    <r>
      <rPr>
        <b/>
        <sz val="11"/>
        <color rgb="FF000000"/>
        <rFont val="Calibri"/>
        <family val="2"/>
      </rPr>
      <t xml:space="preserve"> % użytkowników </t>
    </r>
    <r>
      <rPr>
        <b/>
        <sz val="10"/>
        <color rgb="FFE46C0A"/>
        <rFont val="Calibri"/>
        <family val="2"/>
      </rPr>
      <t>(1)</t>
    </r>
  </si>
  <si>
    <r>
      <rPr>
        <b/>
        <sz val="10"/>
        <color rgb="FF000000"/>
        <rFont val="Calibri"/>
        <family val="2"/>
      </rPr>
      <t xml:space="preserve"> % użytkowników </t>
    </r>
    <r>
      <rPr>
        <b/>
        <sz val="10"/>
        <color rgb="FFE46C0A"/>
        <rFont val="Calibri"/>
        <family val="2"/>
      </rPr>
      <t>(1)</t>
    </r>
  </si>
  <si>
    <r>
      <rPr>
        <b/>
        <sz val="10"/>
        <color rgb="FFFFFFFF"/>
        <rFont val="Calibri"/>
        <family val="2"/>
      </rPr>
      <t>Emisje (t CO2/rok)</t>
    </r>
  </si>
  <si>
    <r>
      <rPr>
        <b/>
        <sz val="10"/>
        <color theme="1"/>
        <rFont val="Calibri"/>
        <family val="2"/>
        <scheme val="minor"/>
      </rPr>
      <t xml:space="preserve">Średnia liczba km/dzień </t>
    </r>
  </si>
  <si>
    <r>
      <rPr>
        <sz val="11"/>
        <color theme="1"/>
        <rFont val="Calibri"/>
        <family val="2"/>
        <scheme val="minor"/>
      </rPr>
      <t>Poniższe wykresy przedstawiają zestawienie obliczonych wyników:</t>
    </r>
  </si>
  <si>
    <r>
      <rPr>
        <b/>
        <sz val="10"/>
        <color rgb="FF000000"/>
        <rFont val="Calibri"/>
        <family val="2"/>
      </rPr>
      <t xml:space="preserve">Populacja akademicka </t>
    </r>
    <r>
      <rPr>
        <b/>
        <sz val="10"/>
        <color rgb="FFE46C0A"/>
        <rFont val="Calibri"/>
        <family val="2"/>
      </rPr>
      <t>(2)</t>
    </r>
  </si>
  <si>
    <r>
      <rPr>
        <b/>
        <sz val="10"/>
        <color rgb="FF000000"/>
        <rFont val="Calibri"/>
        <family val="2"/>
      </rPr>
      <t xml:space="preserve">Średnia odległość/podróż (km) </t>
    </r>
    <r>
      <rPr>
        <b/>
        <sz val="10"/>
        <color rgb="FFE46C0A"/>
        <rFont val="Calibri"/>
        <family val="2"/>
      </rPr>
      <t>(3)</t>
    </r>
  </si>
  <si>
    <r>
      <rPr>
        <b/>
        <sz val="10"/>
        <color rgb="FF000000"/>
        <rFont val="Calibri"/>
        <family val="2"/>
      </rPr>
      <t xml:space="preserve">Średnia liczba podróży powrotnych/dzień </t>
    </r>
    <r>
      <rPr>
        <b/>
        <sz val="10"/>
        <color rgb="FFE46C0A"/>
        <rFont val="Calibri"/>
        <family val="2"/>
      </rPr>
      <t>(4)</t>
    </r>
  </si>
  <si>
    <r>
      <rPr>
        <b/>
        <sz val="12"/>
        <color rgb="FFFFFFFF"/>
        <rFont val="Calibri"/>
        <family val="2"/>
      </rPr>
      <t xml:space="preserve">OBLICZANIE EMISJI CO2 </t>
    </r>
  </si>
  <si>
    <r>
      <rPr>
        <b/>
        <sz val="11"/>
        <color rgb="FF000000"/>
        <rFont val="Calibri"/>
        <family val="2"/>
      </rPr>
      <t xml:space="preserve">Populacja akademicka </t>
    </r>
    <r>
      <rPr>
        <b/>
        <sz val="10"/>
        <color rgb="FFE46C0A"/>
        <rFont val="Calibri"/>
        <family val="2"/>
      </rPr>
      <t>(2)</t>
    </r>
  </si>
  <si>
    <r>
      <rPr>
        <b/>
        <sz val="11"/>
        <color rgb="FF000000"/>
        <rFont val="Calibri"/>
        <family val="2"/>
      </rPr>
      <t xml:space="preserve">Średnia odległość/podróż (km) </t>
    </r>
    <r>
      <rPr>
        <b/>
        <sz val="10"/>
        <color rgb="FFE46C0A"/>
        <rFont val="Calibri"/>
        <family val="2"/>
      </rPr>
      <t>(3)</t>
    </r>
  </si>
  <si>
    <r>
      <rPr>
        <sz val="11"/>
        <rFont val="Calibri"/>
        <family val="2"/>
        <scheme val="minor"/>
      </rPr>
      <t>Oblicz średnią odległość na podróż (w km) z domu do uczelni (w km):</t>
    </r>
  </si>
  <si>
    <r>
      <rPr>
        <sz val="10"/>
        <color theme="1"/>
        <rFont val="Calibri"/>
        <family val="2"/>
        <scheme val="minor"/>
      </rPr>
      <t>przedział 1</t>
    </r>
  </si>
  <si>
    <r>
      <rPr>
        <sz val="10"/>
        <color theme="1"/>
        <rFont val="Calibri"/>
        <family val="2"/>
        <scheme val="minor"/>
      </rPr>
      <t>przedział 2</t>
    </r>
  </si>
  <si>
    <r>
      <rPr>
        <sz val="10"/>
        <color theme="1"/>
        <rFont val="Calibri"/>
        <family val="2"/>
        <scheme val="minor"/>
      </rPr>
      <t>przedział 3</t>
    </r>
  </si>
  <si>
    <r>
      <rPr>
        <sz val="10"/>
        <color theme="1"/>
        <rFont val="Calibri"/>
        <family val="2"/>
        <scheme val="minor"/>
      </rPr>
      <t>przedział 4</t>
    </r>
  </si>
  <si>
    <r>
      <rPr>
        <sz val="10"/>
        <color theme="1"/>
        <rFont val="Calibri"/>
        <family val="2"/>
        <scheme val="minor"/>
      </rPr>
      <t>przedział 5</t>
    </r>
  </si>
  <si>
    <r>
      <rPr>
        <sz val="10"/>
        <color theme="1"/>
        <rFont val="Calibri"/>
        <family val="2"/>
        <scheme val="minor"/>
      </rPr>
      <t>przedział 6</t>
    </r>
  </si>
  <si>
    <r>
      <rPr>
        <sz val="10"/>
        <color theme="1"/>
        <rFont val="Calibri"/>
        <family val="2"/>
        <scheme val="minor"/>
      </rPr>
      <t>przedział 7</t>
    </r>
  </si>
  <si>
    <r>
      <rPr>
        <sz val="10"/>
        <color theme="1"/>
        <rFont val="Calibri"/>
        <family val="2"/>
        <scheme val="minor"/>
      </rPr>
      <t>&lt;1 km</t>
    </r>
  </si>
  <si>
    <r>
      <rPr>
        <sz val="10"/>
        <color theme="1"/>
        <rFont val="Calibri"/>
        <family val="2"/>
        <scheme val="minor"/>
      </rPr>
      <t>1-3 km</t>
    </r>
  </si>
  <si>
    <r>
      <rPr>
        <sz val="10"/>
        <color theme="1"/>
        <rFont val="Calibri"/>
        <family val="2"/>
        <scheme val="minor"/>
      </rPr>
      <t>4-5 km</t>
    </r>
  </si>
  <si>
    <r>
      <rPr>
        <sz val="10"/>
        <color theme="1"/>
        <rFont val="Calibri"/>
        <family val="2"/>
        <scheme val="minor"/>
      </rPr>
      <t>6-10 km</t>
    </r>
  </si>
  <si>
    <r>
      <rPr>
        <b/>
        <sz val="10"/>
        <color theme="1"/>
        <rFont val="Calibri"/>
        <family val="2"/>
        <scheme val="minor"/>
      </rPr>
      <t>Średnia odległość</t>
    </r>
  </si>
  <si>
    <r>
      <rPr>
        <sz val="10"/>
        <color theme="1"/>
        <rFont val="Calibri"/>
        <family val="2"/>
        <scheme val="minor"/>
      </rPr>
      <t>%</t>
    </r>
  </si>
  <si>
    <r>
      <rPr>
        <sz val="10"/>
        <color theme="1"/>
        <rFont val="Calibri"/>
        <family val="2"/>
        <scheme val="minor"/>
      </rPr>
      <t>16-30km</t>
    </r>
  </si>
  <si>
    <r>
      <rPr>
        <sz val="10"/>
        <color theme="1"/>
        <rFont val="Calibri"/>
        <family val="2"/>
        <scheme val="minor"/>
      </rPr>
      <t>&gt;30 km</t>
    </r>
  </si>
  <si>
    <r>
      <rPr>
        <b/>
        <sz val="10"/>
        <color theme="1"/>
        <rFont val="Calibri"/>
        <family val="2"/>
        <scheme val="minor"/>
      </rPr>
      <t>wartość odległości</t>
    </r>
  </si>
  <si>
    <r>
      <rPr>
        <sz val="10"/>
        <color theme="1"/>
        <rFont val="Calibri"/>
        <family val="2"/>
        <scheme val="minor"/>
      </rPr>
      <t>11-15 km</t>
    </r>
  </si>
  <si>
    <r>
      <rPr>
        <b/>
        <sz val="11"/>
        <color rgb="FF000000"/>
        <rFont val="Calibri"/>
        <family val="2"/>
      </rPr>
      <t>1: Określ rozkład (%) każdej liczby podróży powrotnych</t>
    </r>
  </si>
  <si>
    <r>
      <rPr>
        <b/>
        <sz val="11"/>
        <color rgb="FF254061"/>
        <rFont val="Wingdings"/>
        <family val="2"/>
        <charset val="2"/>
      </rPr>
      <t>Ü</t>
    </r>
    <r>
      <rPr>
        <sz val="11"/>
        <color rgb="FF002060"/>
        <rFont val="Calibri"/>
        <family val="2"/>
      </rPr>
      <t xml:space="preserve"> Aby określić </t>
    </r>
    <r>
      <rPr>
        <sz val="11"/>
        <color rgb="FF002060"/>
        <rFont val="Calibri"/>
        <family val="2"/>
      </rPr>
      <t xml:space="preserve">średnią wartość km osiągniętą przez użytkowników </t>
    </r>
    <r>
      <rPr>
        <b/>
        <sz val="10"/>
        <color rgb="FFE46C0A"/>
        <rFont val="Calibri"/>
        <family val="2"/>
      </rPr>
      <t>(komórka F)</t>
    </r>
    <r>
      <rPr>
        <sz val="11"/>
        <color rgb="FF002060"/>
        <rFont val="Calibri"/>
        <family val="2"/>
      </rPr>
      <t xml:space="preserve"> , "średnią odległość/podróż"</t>
    </r>
    <r>
      <rPr>
        <b/>
        <sz val="10"/>
        <color rgb="FFE46C0A"/>
        <rFont val="Calibri"/>
        <family val="2"/>
      </rPr>
      <t xml:space="preserve"> (3)</t>
    </r>
    <r>
      <rPr>
        <sz val="11"/>
        <color rgb="FF002060"/>
        <rFont val="Calibri"/>
        <family val="2"/>
      </rPr>
      <t xml:space="preserve"> należy pomnożyć przez dwukrotność "średniej podróży powrotnej" </t>
    </r>
    <r>
      <rPr>
        <b/>
        <sz val="10"/>
        <color rgb="FFE46C0A"/>
        <rFont val="Calibri"/>
        <family val="2"/>
      </rPr>
      <t>(4)</t>
    </r>
    <r>
      <rPr>
        <sz val="11"/>
        <color rgb="FF002060"/>
        <rFont val="Calibri"/>
        <family val="2"/>
      </rPr>
      <t>.</t>
    </r>
  </si>
  <si>
    <r>
      <rPr>
        <b/>
        <sz val="9"/>
        <color rgb="FF000000"/>
        <rFont val="Calibri"/>
        <family val="2"/>
      </rPr>
      <t xml:space="preserve">Uwaga: </t>
    </r>
    <r>
      <rPr>
        <sz val="9"/>
        <color rgb="FF000000"/>
        <rFont val="Calibri"/>
        <family val="2"/>
      </rPr>
      <t>Możesz pomnożyć dwukrotnie średnią liczbę podróży dziennie, ponieważ są to podróże powrotne</t>
    </r>
  </si>
  <si>
    <r>
      <rPr>
        <b/>
        <sz val="10"/>
        <color theme="1"/>
        <rFont val="Calibri"/>
        <family val="2"/>
        <scheme val="minor"/>
      </rPr>
      <t>Średnia liczba podróży powrotnych/dzień</t>
    </r>
  </si>
  <si>
    <r>
      <rPr>
        <sz val="10"/>
        <rFont val="Calibri"/>
        <family val="2"/>
        <scheme val="minor"/>
      </rPr>
      <t xml:space="preserve">     Jeżeli jednak inne konkretne wskaźniki emisji wymagają uwzględnienia (tj. w oparciu o krajowe wytyczne), można je umieścić w tej kolumnie</t>
    </r>
  </si>
  <si>
    <r>
      <rPr>
        <b/>
        <sz val="12"/>
        <color theme="0"/>
        <rFont val="Calibri"/>
        <family val="2"/>
        <scheme val="minor"/>
      </rPr>
      <t>GRAFICZNE PRZEDSTAWIENIE WYNIKÓW</t>
    </r>
  </si>
  <si>
    <r>
      <rPr>
        <b/>
        <sz val="11"/>
        <color rgb="FF000000"/>
        <rFont val="Calibri"/>
        <family val="2"/>
      </rPr>
      <t>1: Zidentyfikuj rozkład (%) liczby osób podróżujących tym samym samochodem w każdej podróży</t>
    </r>
  </si>
  <si>
    <r>
      <rPr>
        <b/>
        <sz val="11"/>
        <color rgb="FF254061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Gdzie można znaleźć te dane? </t>
    </r>
    <r>
      <rPr>
        <sz val="11"/>
        <color rgb="FF002060"/>
        <rFont val="Calibri"/>
        <family val="2"/>
      </rPr>
      <t xml:space="preserve">W ankiecie na temat mobilności w dziale NAWYKI DOTYCZĄCE MOBILNOŚCI → Pytanie: </t>
    </r>
    <r>
      <rPr>
        <b/>
        <sz val="11"/>
        <color rgb="FF002060"/>
        <rFont val="Calibri"/>
        <family val="2"/>
      </rPr>
      <t>"Liczba podróży powrotnych na uczelnię dziennie"</t>
    </r>
  </si>
  <si>
    <r>
      <rPr>
        <b/>
        <sz val="11"/>
        <color rgb="FF254061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Gdzie można znaleźć te dane? </t>
    </r>
    <r>
      <rPr>
        <sz val="11"/>
        <color rgb="FF254061"/>
        <rFont val="Calibri"/>
        <family val="2"/>
      </rPr>
      <t xml:space="preserve">Możesz znaleźć % pasażerów samochodu </t>
    </r>
    <r>
      <rPr>
        <sz val="11"/>
        <color rgb="FF002060"/>
        <rFont val="Calibri"/>
        <family val="2"/>
      </rPr>
      <t xml:space="preserve">w ankiecie na temat mobilności w dziale DOSTĘP DO KAMPUSU SAMOCHODEM (Informacje ogólne) → 
      Pytanie: </t>
    </r>
    <r>
      <rPr>
        <b/>
        <sz val="11"/>
        <color rgb="FF002060"/>
        <rFont val="Calibri"/>
        <family val="2"/>
      </rPr>
      <t>"Ile osób zazwyczaj podróżuje samochodem?"</t>
    </r>
  </si>
  <si>
    <r>
      <rPr>
        <b/>
        <sz val="9"/>
        <color rgb="FF000000"/>
        <rFont val="Calibri"/>
        <family val="2"/>
      </rPr>
      <t>Emisje (t CO2/rok)</t>
    </r>
  </si>
  <si>
    <r>
      <rPr>
        <sz val="11"/>
        <rFont val="Calibri"/>
        <family val="2"/>
        <scheme val="minor"/>
      </rPr>
      <t>[1]</t>
    </r>
  </si>
  <si>
    <r>
      <rPr>
        <b/>
        <sz val="10.5"/>
        <rFont val="Calibri"/>
        <family val="2"/>
        <scheme val="minor"/>
      </rPr>
      <t>Metro/pociąg podmiejski</t>
    </r>
  </si>
  <si>
    <r>
      <rPr>
        <b/>
        <sz val="10"/>
        <color rgb="FF000000"/>
        <rFont val="Calibri"/>
        <family val="2"/>
      </rPr>
      <t>Minibus</t>
    </r>
    <r>
      <rPr>
        <sz val="10"/>
        <color rgb="FF000000"/>
        <rFont val="Calibri"/>
        <family val="2"/>
      </rPr>
      <t xml:space="preserve"> (maks. 8 osób)</t>
    </r>
  </si>
  <si>
    <r>
      <rPr>
        <b/>
        <i/>
        <sz val="10"/>
        <rFont val="Calibri"/>
        <family val="2"/>
        <scheme val="minor"/>
      </rPr>
      <t>ŹRÓDŁA:</t>
    </r>
  </si>
  <si>
    <r>
      <rPr>
        <sz val="10.5"/>
        <color theme="1"/>
        <rFont val="Calibri"/>
        <family val="2"/>
        <scheme val="minor"/>
      </rPr>
      <t xml:space="preserve">Źródło [1]: </t>
    </r>
  </si>
  <si>
    <r>
      <rPr>
        <sz val="10.5"/>
        <color theme="1"/>
        <rFont val="Calibri"/>
        <family val="2"/>
        <scheme val="minor"/>
      </rPr>
      <t xml:space="preserve">Źródło [2]: </t>
    </r>
  </si>
  <si>
    <r>
      <rPr>
        <sz val="10"/>
        <color theme="1"/>
        <rFont val="Calibri"/>
        <family val="2"/>
        <scheme val="minor"/>
      </rPr>
      <t>"2017 r. Rządowe współczynniki konwersji GHG dla sprawozdawczości przedsiębiorstw: metodologia dla wskaźników emisji". Departament ds. Biznesu, Energii i Strategii Przemysłowej. Rząd brytyjski.</t>
    </r>
  </si>
  <si>
    <r>
      <rPr>
        <sz val="11"/>
        <rFont val="Calibri"/>
        <family val="2"/>
        <scheme val="minor"/>
      </rPr>
      <t xml:space="preserve">Typ paliwa nieznany </t>
    </r>
  </si>
  <si>
    <r>
      <rPr>
        <b/>
        <sz val="11"/>
        <color theme="1"/>
        <rFont val="Calibri"/>
        <family val="2"/>
        <scheme val="minor"/>
      </rPr>
      <t>Uwagi dotyczące wybranego źródła</t>
    </r>
  </si>
  <si>
    <r>
      <rPr>
        <u/>
        <sz val="11"/>
        <color theme="10"/>
        <rFont val="Calibri"/>
        <family val="2"/>
        <scheme val="minor"/>
      </rPr>
      <t>https://co2emissiefactoren.nl/</t>
    </r>
  </si>
  <si>
    <r>
      <rPr>
        <b/>
        <i/>
        <sz val="10"/>
        <rFont val="Calibri"/>
        <family val="2"/>
        <scheme val="minor"/>
      </rPr>
      <t xml:space="preserve">Uwagi </t>
    </r>
  </si>
  <si>
    <r>
      <rPr>
        <b/>
        <sz val="10"/>
        <color rgb="FF000000"/>
        <rFont val="Calibri"/>
        <family val="2"/>
      </rPr>
      <t xml:space="preserve">kg CO2/Jednostkę (CAŁKOWITY poziom emisji) </t>
    </r>
    <r>
      <rPr>
        <b/>
        <sz val="10"/>
        <color rgb="FFE46C0A"/>
        <rFont val="Calibri"/>
        <family val="2"/>
      </rPr>
      <t>(*)</t>
    </r>
  </si>
  <si>
    <r>
      <rPr>
        <sz val="11"/>
        <color rgb="FF000000"/>
        <rFont val="Calibri"/>
        <family val="2"/>
      </rPr>
      <t xml:space="preserve">Hybrydowy </t>
    </r>
    <r>
      <rPr>
        <b/>
        <sz val="11"/>
        <color rgb="FFE46C0A"/>
        <rFont val="Calibri"/>
        <family val="2"/>
      </rPr>
      <t>(**)</t>
    </r>
  </si>
  <si>
    <r>
      <rPr>
        <b/>
        <sz val="10"/>
        <color rgb="FF000000"/>
        <rFont val="Calibri"/>
        <family val="2"/>
      </rPr>
      <t xml:space="preserve">Motocykl </t>
    </r>
    <r>
      <rPr>
        <b/>
        <sz val="10"/>
        <color rgb="FFE46C0A"/>
        <rFont val="Calibri"/>
        <family val="2"/>
      </rPr>
      <t>(***)</t>
    </r>
  </si>
  <si>
    <r>
      <rPr>
        <b/>
        <sz val="10"/>
        <color theme="9" tint="-0.24994659260841701"/>
        <rFont val="Calibri"/>
        <family val="2"/>
        <scheme val="minor"/>
      </rPr>
      <t xml:space="preserve">(*) </t>
    </r>
  </si>
  <si>
    <r>
      <rPr>
        <b/>
        <sz val="10"/>
        <color theme="9" tint="-0.24994659260841701"/>
        <rFont val="Calibri"/>
        <family val="2"/>
        <scheme val="minor"/>
      </rPr>
      <t xml:space="preserve">(**) </t>
    </r>
  </si>
  <si>
    <r>
      <rPr>
        <b/>
        <sz val="10"/>
        <color theme="9" tint="-0.24994659260841701"/>
        <rFont val="Calibri"/>
        <family val="2"/>
        <scheme val="minor"/>
      </rPr>
      <t xml:space="preserve">(***) </t>
    </r>
  </si>
  <si>
    <r>
      <rPr>
        <b/>
        <sz val="11"/>
        <color rgb="FF000000"/>
        <rFont val="Calibri"/>
        <family val="2"/>
      </rPr>
      <t xml:space="preserve">          </t>
    </r>
    <r>
      <rPr>
        <sz val="11"/>
        <color rgb="FF000000"/>
        <rFont val="Calibri"/>
        <family val="2"/>
      </rPr>
      <t>Dla każdego zakresu odległości należy przyjąć wartość średnią. W przypadku wartości granicznej: &lt; 1km =&gt; przyjmij 0,5 km; &gt; 30 km =&gt; przyjmij 50 km</t>
    </r>
  </si>
  <si>
    <r>
      <rPr>
        <sz val="11"/>
        <rFont val="Calibri"/>
        <family val="2"/>
        <scheme val="minor"/>
      </rPr>
      <t>Oblicz średnią liczbę podróży powrotnych (na dzień) na uniwersytet</t>
    </r>
  </si>
  <si>
    <r>
      <rPr>
        <i/>
        <sz val="8"/>
        <color theme="1"/>
        <rFont val="Calibri"/>
        <family val="2"/>
        <scheme val="minor"/>
      </rPr>
      <t>PROJEKT U-MOB LIFE nr LIFE15 GIC/ES/000056 Europejska Sieć Uniwersytetów na rzecz Zrównoważonej Mobilności</t>
    </r>
  </si>
  <si>
    <r>
      <rPr>
        <sz val="9"/>
        <rFont val="Calibri"/>
        <family val="2"/>
        <scheme val="minor"/>
      </rPr>
      <t>ROWER</t>
    </r>
  </si>
  <si>
    <r>
      <rPr>
        <b/>
        <sz val="10.5"/>
        <rFont val="Calibri"/>
        <family val="2"/>
        <scheme val="minor"/>
      </rPr>
      <t>Rower</t>
    </r>
  </si>
  <si>
    <r>
      <rPr>
        <sz val="10"/>
        <rFont val="Calibri"/>
        <family val="2"/>
        <scheme val="minor"/>
      </rPr>
      <t>SAMOCHÓD (średni - benzyna):  (46.7*7.1)/100 = 331.57/100 = 3.3 %</t>
    </r>
  </si>
  <si>
    <r>
      <rPr>
        <sz val="10"/>
        <rFont val="Calibri"/>
        <family val="2"/>
        <scheme val="minor"/>
      </rPr>
      <t>SAMOCHÓD (duży - benzyna):   (46.7*14.3)/100 = 667.81/100 = 6.7%</t>
    </r>
  </si>
  <si>
    <r>
      <rPr>
        <sz val="10"/>
        <rFont val="Calibri"/>
        <family val="2"/>
        <scheme val="minor"/>
      </rPr>
      <t>SAMOCHÓD (mały - diesel):  (46.7*7.1)/100 = 331.57/100 = 3.3 %</t>
    </r>
  </si>
  <si>
    <r>
      <rPr>
        <sz val="10"/>
        <rFont val="Calibri"/>
        <family val="2"/>
        <scheme val="minor"/>
      </rPr>
      <t>SAMOCHÓD (średni - diesel):   (46.7*14.3)/100 = 667.81/100 = 6.7%</t>
    </r>
  </si>
  <si>
    <r>
      <rPr>
        <sz val="10"/>
        <rFont val="Calibri"/>
        <family val="2"/>
        <scheme val="minor"/>
      </rPr>
      <t>SAMOCHÓD (duży - diesel):  (46.7*14.3)/100 = 667.81/100 = 6.7%</t>
    </r>
  </si>
  <si>
    <r>
      <rPr>
        <sz val="10"/>
        <rFont val="Calibri"/>
        <family val="2"/>
        <scheme val="minor"/>
      </rPr>
      <t>SAMOCHÓD (elektryczny):  (46.7*14.3)/100 = 667.81/100 = 6.7%</t>
    </r>
  </si>
  <si>
    <r>
      <rPr>
        <sz val="10"/>
        <rFont val="Calibri"/>
        <family val="2"/>
        <scheme val="minor"/>
      </rPr>
      <t>SAMOCHÓD (nieznanej wielkości - benzyna/diesel): (46.7*7.1)/100 = 331.57/100 = 3.3 %</t>
    </r>
  </si>
  <si>
    <r>
      <rPr>
        <sz val="10"/>
        <rFont val="Calibri"/>
        <family val="2"/>
        <scheme val="minor"/>
      </rPr>
      <t>SKUTER: (13.3*50)/100 = 665/100 = 6.65%</t>
    </r>
  </si>
  <si>
    <r>
      <rPr>
        <sz val="10"/>
        <rFont val="Calibri"/>
        <family val="2"/>
        <scheme val="minor"/>
      </rPr>
      <t>MOTOCYKL: (13.3*50)/100 = 665/100 = 6.65%</t>
    </r>
  </si>
  <si>
    <r>
      <rPr>
        <sz val="10"/>
        <color rgb="FF000000"/>
        <rFont val="Calibri"/>
        <family val="2"/>
      </rPr>
      <t xml:space="preserve"> 0.164 kg CO2/pojazdokilometr zostało uznane za czynnik emisji dla dowolnego samochodu hybrydowego (średni współczynnik emisji dla hybryda-benzyna i hybryda-diesel)</t>
    </r>
  </si>
  <si>
    <r>
      <rPr>
        <sz val="10"/>
        <color rgb="FF000000"/>
        <rFont val="Calibri"/>
        <family val="2"/>
      </rPr>
      <t>Współczynnik emisji dla motocykli (0,12 kg CO2/pasażerokilometr) został obliczony jako średnia wskaźników emisji dla dużych motocykli (0,1372 kg CO2/pasażerokilometr) i średnich motocykli (0,1032 kg CO2/pasażerokilometr).</t>
    </r>
  </si>
  <si>
    <r>
      <rPr>
        <sz val="10"/>
        <rFont val="Calibri"/>
        <family val="2"/>
        <scheme val="minor"/>
      </rPr>
      <t xml:space="preserve">Obliczono na podstawie składu holenderskiego taboru kolejowego (5% pociągów spalinowych z silnikiem wysokoprężnym, 20% pociągów napędzanych energią elektryczną i 75% pociągów międzymiastowych napędzanych energią elektryczną), wykorzystania ekologicznej energii elektrycznej oraz obłożenia na poziomie 29%. </t>
    </r>
  </si>
  <si>
    <r>
      <rPr>
        <sz val="10"/>
        <rFont val="Calibri"/>
        <family val="2"/>
        <scheme val="minor"/>
      </rPr>
      <t>W odniesieniu do pociągów lokalnych rozróżnia się pociągi elektryczne i spalinowe. W przypadku przeciętnego pociągu osobowego, na podstawie dostarczonych danych, przyjęto, że 80% pasażerokilometrów pokonuje się pociągami elektrycznymi, a 20% pociągami spalinowymi.</t>
    </r>
  </si>
  <si>
    <r>
      <rPr>
        <sz val="10"/>
        <rFont val="Calibri"/>
        <family val="2"/>
        <scheme val="minor"/>
      </rPr>
      <t>W oparciu o średni udział środków transportu publicznego wg liczby podróżnych: 19% autobus, 3% tramwaj, 3% metro, 75% pociąg.</t>
    </r>
  </si>
  <si>
    <r>
      <rPr>
        <sz val="11"/>
        <color rgb="FF000000"/>
        <rFont val="Calibri"/>
        <family val="2"/>
      </rPr>
      <t xml:space="preserve">Poniżej podano kilka wyjaśnień pokazujących, jak określić lub obliczyć dane, które należy wprowadzić w "EMISJE CO2 ZWIĄZANE Z DOJAZDEM NA UCZELNIĘ" (komórki na </t>
    </r>
    <r>
      <rPr>
        <b/>
        <sz val="11"/>
        <color rgb="FF000000"/>
        <rFont val="Calibri"/>
        <family val="2"/>
      </rPr>
      <t>zielono</t>
    </r>
    <r>
      <rPr>
        <sz val="11"/>
        <color rgb="FF000000"/>
        <rFont val="Calibri"/>
        <family val="2"/>
      </rPr>
      <t>), aby pomóc Państwu w tym zadaniu.</t>
    </r>
  </si>
  <si>
    <r>
      <rPr>
        <b/>
        <sz val="11"/>
        <color rgb="FF000000"/>
        <rFont val="Wingdings"/>
        <family val="2"/>
        <charset val="2"/>
      </rPr>
      <t>Ü</t>
    </r>
    <r>
      <rPr>
        <b/>
        <i/>
        <sz val="11"/>
        <color rgb="FF000000"/>
        <rFont val="Calibri"/>
        <family val="2"/>
      </rPr>
      <t xml:space="preserve"> Na przykład ...</t>
    </r>
  </si>
  <si>
    <r>
      <rPr>
        <sz val="10"/>
        <rFont val="Calibri"/>
        <family val="2"/>
        <scheme val="minor"/>
      </rPr>
      <t xml:space="preserve">    Autobus miejski: 10%; Autobus dalekobieżny: 6.7%</t>
    </r>
  </si>
  <si>
    <r>
      <rPr>
        <sz val="10"/>
        <rFont val="Calibri"/>
        <family val="2"/>
        <scheme val="minor"/>
      </rPr>
      <t>SAMOCHÓD (mały - benzyna):  (46.7*14.3)/100 = 667.81/100 = 6.7%</t>
    </r>
  </si>
  <si>
    <r>
      <rPr>
        <sz val="10"/>
        <rFont val="Calibri"/>
        <family val="2"/>
        <scheme val="minor"/>
      </rPr>
      <t>SAMOCHÓD (hybrydowy):   (46.7*7.1)/100 = 331.57/100 = 3.3 %</t>
    </r>
  </si>
  <si>
    <r>
      <rPr>
        <sz val="10"/>
        <rFont val="Calibri"/>
        <family val="2"/>
        <scheme val="minor"/>
      </rPr>
      <t xml:space="preserve">    Pociąg podmiejski/metro: 3,3% ; Pociąg: 3.3%</t>
    </r>
  </si>
  <si>
    <r>
      <rPr>
        <sz val="10"/>
        <rFont val="Calibri"/>
        <family val="2"/>
        <scheme val="minor"/>
      </rPr>
      <t xml:space="preserve">    Tramwaj/trolejbus: 6.7%</t>
    </r>
  </si>
  <si>
    <r>
      <rPr>
        <sz val="10"/>
        <rFont val="Calibri"/>
        <family val="2"/>
        <scheme val="minor"/>
      </rPr>
      <t xml:space="preserve">    Rower: 6.7%</t>
    </r>
  </si>
  <si>
    <r>
      <rPr>
        <sz val="10"/>
        <rFont val="Calibri"/>
        <family val="2"/>
        <scheme val="minor"/>
      </rPr>
      <t xml:space="preserve">    Wyłącznie na piechotę: 3.3%</t>
    </r>
  </si>
  <si>
    <r>
      <rPr>
        <sz val="11"/>
        <color rgb="FF000000"/>
        <rFont val="Calibri"/>
        <family val="2"/>
      </rPr>
      <t xml:space="preserve">Podaj całkowitą liczbę </t>
    </r>
    <r>
      <rPr>
        <b/>
        <sz val="11"/>
        <color rgb="FF000000"/>
        <rFont val="Calibri"/>
        <family val="2"/>
      </rPr>
      <t>populacji akademickiej</t>
    </r>
    <r>
      <rPr>
        <sz val="11"/>
        <color rgb="FF000000"/>
        <rFont val="Calibri"/>
        <family val="2"/>
      </rPr>
      <t>, biorąc pod uwagę wszystkie grupy</t>
    </r>
    <r>
      <rPr>
        <b/>
        <sz val="11"/>
        <color rgb="FF000000"/>
        <rFont val="Calibri"/>
        <family val="2"/>
      </rPr>
      <t>: studentów, pracowników administracyjnych, kadry kierownicze, pracowników naukowych i dydaktycznych</t>
    </r>
  </si>
  <si>
    <r>
      <rPr>
        <sz val="11"/>
        <color rgb="FF000000"/>
        <rFont val="Wingdings"/>
        <family val="2"/>
        <charset val="2"/>
      </rPr>
      <t>Ü</t>
    </r>
    <r>
      <rPr>
        <b/>
        <i/>
        <sz val="11"/>
        <color rgb="FF000000"/>
        <rFont val="Calibri"/>
        <family val="2"/>
      </rPr>
      <t xml:space="preserve"> Na przykład ... </t>
    </r>
    <r>
      <rPr>
        <sz val="11"/>
        <color rgb="FF000000"/>
        <rFont val="Calibri"/>
        <family val="2"/>
      </rPr>
      <t xml:space="preserve">całkowita populacja akademicka = 23.500 </t>
    </r>
  </si>
  <si>
    <r>
      <rPr>
        <b/>
        <sz val="11"/>
        <color rgb="FF000000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Na przykład ...</t>
    </r>
  </si>
  <si>
    <r>
      <rPr>
        <sz val="10"/>
        <rFont val="Calibri"/>
        <family val="2"/>
        <scheme val="minor"/>
      </rPr>
      <t>[1*33.3)+(2*50)+(3*16.7)]/100</t>
    </r>
  </si>
  <si>
    <r>
      <rPr>
        <sz val="10"/>
        <rFont val="Calibri"/>
        <family val="2"/>
        <scheme val="minor"/>
      </rPr>
      <t>(1*35.7)+(2*35.7)+(3*14.3)+(4*7.1)+(5*7.1))/100</t>
    </r>
  </si>
  <si>
    <r>
      <rPr>
        <sz val="11"/>
        <color rgb="FF000000"/>
        <rFont val="Calibri"/>
        <family val="2"/>
      </rPr>
      <t>Wskaż liczbę dni roboczych w roku na uniwersytecie, aby można było obliczyć</t>
    </r>
    <r>
      <rPr>
        <b/>
        <sz val="11"/>
        <color rgb="FF000000"/>
        <rFont val="Calibri"/>
        <family val="2"/>
      </rPr>
      <t xml:space="preserve"> całkowitą emisję CO</t>
    </r>
    <r>
      <rPr>
        <b/>
        <vertAlign val="subscript"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 na uczelni rocznie.</t>
    </r>
  </si>
  <si>
    <r>
      <rPr>
        <sz val="11"/>
        <color rgb="FF000000"/>
        <rFont val="Wingdings"/>
        <family val="2"/>
        <charset val="2"/>
      </rPr>
      <t>Ü</t>
    </r>
    <r>
      <rPr>
        <b/>
        <i/>
        <sz val="11"/>
        <color rgb="FF000000"/>
        <rFont val="Calibri"/>
        <family val="2"/>
      </rPr>
      <t xml:space="preserve"> Na przykład ...</t>
    </r>
    <r>
      <rPr>
        <sz val="11"/>
        <color rgb="FF000000"/>
        <rFont val="Calibri"/>
        <family val="2"/>
      </rPr>
      <t xml:space="preserve"> liczba dni roboczych rocznie = 200 dni</t>
    </r>
  </si>
  <si>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: </t>
    </r>
    <r>
      <rPr>
        <sz val="11"/>
        <color rgb="FF000000"/>
        <rFont val="Calibri"/>
        <family val="2"/>
      </rPr>
      <t xml:space="preserve">Aby </t>
    </r>
    <r>
      <rPr>
        <b/>
        <sz val="11"/>
        <color rgb="FF000000"/>
        <rFont val="Calibri"/>
        <family val="2"/>
      </rPr>
      <t>obliczyć średnią odległość (km), można wziąć pod uwagę średnią ważoną</t>
    </r>
    <r>
      <rPr>
        <sz val="11"/>
        <color rgb="FF000000"/>
        <rFont val="Calibri"/>
        <family val="2"/>
      </rPr>
      <t>, biorąc pod uwagę % każdego przedziału odległości (patrz krok 1)</t>
    </r>
  </si>
  <si>
    <r>
      <rPr>
        <sz val="10"/>
        <rFont val="Calibri"/>
        <family val="2"/>
        <scheme val="minor"/>
      </rPr>
      <t>[(0.5*0)+(2*13.3)+(4.5*10)+(8*26.7)+(13*13.3)+(23*16.7)+(50*20)]/100</t>
    </r>
  </si>
  <si>
    <r>
      <rPr>
        <b/>
        <sz val="9"/>
        <color theme="1"/>
        <rFont val="Arial"/>
        <family val="2"/>
      </rPr>
      <t>Samochód</t>
    </r>
  </si>
  <si>
    <r>
      <rPr>
        <b/>
        <sz val="9"/>
        <color theme="1"/>
        <rFont val="Arial"/>
        <family val="2"/>
      </rPr>
      <t>Skuter</t>
    </r>
  </si>
  <si>
    <r>
      <rPr>
        <b/>
        <sz val="9"/>
        <color theme="1"/>
        <rFont val="Arial"/>
        <family val="2"/>
      </rPr>
      <t>Autobus miejski</t>
    </r>
  </si>
  <si>
    <r>
      <rPr>
        <b/>
        <sz val="9"/>
        <color theme="1"/>
        <rFont val="Arial"/>
        <family val="2"/>
      </rPr>
      <t>Pociąg</t>
    </r>
  </si>
  <si>
    <r>
      <rPr>
        <b/>
        <sz val="9"/>
        <color theme="1"/>
        <rFont val="Arial"/>
        <family val="2"/>
      </rPr>
      <t>Tramwaj/trolejbus</t>
    </r>
  </si>
  <si>
    <r>
      <rPr>
        <b/>
        <sz val="9"/>
        <rFont val="Arial"/>
        <family val="2"/>
      </rPr>
      <t>Rower</t>
    </r>
  </si>
  <si>
    <r>
      <rPr>
        <i/>
        <sz val="8"/>
        <color theme="1"/>
        <rFont val="Calibri"/>
        <family val="2"/>
        <scheme val="minor"/>
      </rPr>
      <t>PROJEKT U-MOB LIFE nr LIFE15 GIC/ES/000056 Europejska Sieć Uniwersytetów na rzecz Zrównoważonej Mobilności</t>
    </r>
  </si>
  <si>
    <r>
      <rPr>
        <b/>
        <sz val="9"/>
        <color theme="1"/>
        <rFont val="Calibri"/>
        <family val="2"/>
        <scheme val="minor"/>
      </rPr>
      <t>pojazdokilometr</t>
    </r>
  </si>
  <si>
    <r>
      <rPr>
        <b/>
        <sz val="9"/>
        <color theme="1"/>
        <rFont val="Calibri"/>
        <family val="2"/>
        <scheme val="minor"/>
      </rPr>
      <t>pasażerokilometr</t>
    </r>
  </si>
  <si>
    <r>
      <rPr>
        <b/>
        <sz val="11"/>
        <color rgb="FF254061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Gdzie można znaleźć te dane? </t>
    </r>
  </si>
  <si>
    <r>
      <rPr>
        <b/>
        <sz val="11"/>
        <color rgb="FF000000"/>
        <rFont val="Wingdings"/>
        <family val="2"/>
        <charset val="2"/>
      </rPr>
      <t>Ü</t>
    </r>
    <r>
      <rPr>
        <b/>
        <i/>
        <sz val="11"/>
        <color rgb="FF000000"/>
        <rFont val="Calibri"/>
        <family val="2"/>
      </rPr>
      <t xml:space="preserve"> Na przykład ...</t>
    </r>
  </si>
  <si>
    <r>
      <rPr>
        <b/>
        <sz val="11"/>
        <color rgb="FF000000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Na przykład ...</t>
    </r>
  </si>
  <si>
    <r>
      <rPr>
        <b/>
        <sz val="10"/>
        <color theme="1"/>
        <rFont val="Calibri"/>
        <family val="2"/>
        <scheme val="minor"/>
      </rPr>
      <t>%</t>
    </r>
  </si>
  <si>
    <r>
      <rPr>
        <b/>
        <sz val="10"/>
        <color theme="1"/>
        <rFont val="Calibri"/>
        <family val="2"/>
        <scheme val="minor"/>
      </rPr>
      <t>%</t>
    </r>
  </si>
  <si>
    <r>
      <rPr>
        <b/>
        <sz val="10.5"/>
        <rFont val="Calibri"/>
        <family val="2"/>
        <scheme val="minor"/>
      </rPr>
      <t>Samochód</t>
    </r>
  </si>
  <si>
    <r>
      <rPr>
        <sz val="11"/>
        <rFont val="Calibri"/>
        <family val="2"/>
        <scheme val="minor"/>
      </rPr>
      <t>Typ paliwa nieznany</t>
    </r>
  </si>
  <si>
    <r>
      <rPr>
        <sz val="11"/>
        <rFont val="Calibri"/>
        <family val="2"/>
        <scheme val="minor"/>
      </rPr>
      <t>Benzyna</t>
    </r>
  </si>
  <si>
    <r>
      <rPr>
        <sz val="11"/>
        <rFont val="Calibri"/>
        <family val="2"/>
        <scheme val="minor"/>
      </rPr>
      <t>Diesel</t>
    </r>
  </si>
  <si>
    <r>
      <rPr>
        <sz val="11"/>
        <rFont val="Calibri"/>
        <family val="2"/>
        <scheme val="minor"/>
      </rPr>
      <t>Elektryczny</t>
    </r>
  </si>
  <si>
    <r>
      <rPr>
        <sz val="11"/>
        <rFont val="Calibri"/>
        <family val="2"/>
        <scheme val="minor"/>
      </rPr>
      <t>Nieznane paliwo</t>
    </r>
  </si>
  <si>
    <r>
      <rPr>
        <sz val="11"/>
        <rFont val="Calibri"/>
        <family val="2"/>
        <scheme val="minor"/>
      </rPr>
      <t>Minibus</t>
    </r>
  </si>
  <si>
    <r>
      <rPr>
        <sz val="11"/>
        <rFont val="Calibri"/>
        <family val="2"/>
        <scheme val="minor"/>
      </rPr>
      <t>Nieznany typ autobusu</t>
    </r>
  </si>
  <si>
    <r>
      <rPr>
        <sz val="11"/>
        <rFont val="Calibri"/>
        <family val="2"/>
        <scheme val="minor"/>
      </rPr>
      <t>pojazdokilometr</t>
    </r>
  </si>
  <si>
    <r>
      <rPr>
        <sz val="11"/>
        <rFont val="Calibri"/>
        <family val="2"/>
        <scheme val="minor"/>
      </rPr>
      <t>pasażerokilometr</t>
    </r>
  </si>
  <si>
    <r>
      <rPr>
        <sz val="11"/>
        <rFont val="Calibri"/>
        <family val="2"/>
        <scheme val="minor"/>
      </rPr>
      <t>[1]</t>
    </r>
  </si>
  <si>
    <r>
      <rPr>
        <sz val="11"/>
        <rFont val="Calibri"/>
        <family val="2"/>
        <scheme val="minor"/>
      </rPr>
      <t>[2]</t>
    </r>
  </si>
  <si>
    <t>Środek transportu</t>
  </si>
  <si>
    <t>Liczba użytkowników/dzień</t>
  </si>
  <si>
    <r>
      <rPr>
        <b/>
        <sz val="10"/>
        <color rgb="FF000000"/>
        <rFont val="Calibri"/>
        <family val="2"/>
      </rPr>
      <t xml:space="preserve">Średnie napełnienie SAMOCHODU </t>
    </r>
    <r>
      <rPr>
        <b/>
        <sz val="10"/>
        <color rgb="FFE46C0A"/>
        <rFont val="Calibri"/>
        <family val="2"/>
      </rPr>
      <t>(5)</t>
    </r>
    <r>
      <rPr>
        <b/>
        <sz val="10"/>
        <color rgb="FF000000"/>
        <rFont val="Calibri"/>
        <family val="2"/>
      </rPr>
      <t xml:space="preserve"> </t>
    </r>
  </si>
  <si>
    <r>
      <rPr>
        <b/>
        <sz val="10"/>
        <color rgb="FF000000"/>
        <rFont val="Calibri"/>
        <family val="2"/>
      </rPr>
      <t>Uwaga 3:</t>
    </r>
    <r>
      <rPr>
        <sz val="10"/>
        <color rgb="FF000000"/>
        <rFont val="Calibri"/>
        <family val="2"/>
      </rPr>
      <t xml:space="preserve"> Współczynnik emisji CO2 (kolumny G-H): Zaproponowano szacunkową wartość dla każdego środka transportu.</t>
    </r>
  </si>
  <si>
    <t xml:space="preserve">     (Zob. źródła danych i więcej szczegółów w tabeli "Współczynniki emisji CO2 dla środków transportu" w poniższym arkuszu danych Excel)</t>
  </si>
  <si>
    <r>
      <rPr>
        <sz val="11"/>
        <color rgb="FF000000"/>
        <rFont val="Calibri"/>
        <family val="2"/>
      </rPr>
      <t xml:space="preserve">1. Zidentyfikuj dzienny </t>
    </r>
    <r>
      <rPr>
        <b/>
        <sz val="11"/>
        <color rgb="FF000000"/>
        <rFont val="Calibri"/>
        <family val="2"/>
      </rPr>
      <t>% użytkowników dla każdego środka transportu</t>
    </r>
    <r>
      <rPr>
        <sz val="11"/>
        <color rgb="FF000000"/>
        <rFont val="Calibri"/>
        <family val="2"/>
      </rPr>
      <t>, zgodnie z ankietą na temat mobilności Twojej uczelni.</t>
    </r>
  </si>
  <si>
    <r>
      <rPr>
        <sz val="11"/>
        <color rgb="FF000000"/>
        <rFont val="Calibri"/>
        <family val="2"/>
      </rPr>
      <t xml:space="preserve">2. W przypadku </t>
    </r>
    <r>
      <rPr>
        <b/>
        <sz val="11"/>
        <color rgb="FF000000"/>
        <rFont val="Calibri"/>
        <family val="2"/>
      </rPr>
      <t xml:space="preserve">SAMOCHODU lub MOTOCYKLA/ SKUTERA jako środka transportu, </t>
    </r>
    <r>
      <rPr>
        <sz val="11"/>
        <color rgb="FF000000"/>
        <rFont val="Calibri"/>
        <family val="2"/>
      </rPr>
      <t>należy również wziąć pod uwagę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odsetek na podstawie rodzaju samochodu/motocykla:</t>
    </r>
  </si>
  <si>
    <r>
      <rPr>
        <b/>
        <sz val="11"/>
        <color rgb="FF254061"/>
        <rFont val="Wingdings"/>
        <family val="2"/>
        <charset val="2"/>
      </rPr>
      <t>Ü</t>
    </r>
    <r>
      <rPr>
        <sz val="11"/>
        <color rgb="FF002060"/>
        <rFont val="Calibri"/>
        <family val="2"/>
      </rPr>
      <t xml:space="preserve"> Jeżeli % użytkowników (rozkład podany w próbie ankietowej - patrz </t>
    </r>
    <r>
      <rPr>
        <b/>
        <sz val="10"/>
        <color rgb="FFE46C0A"/>
        <rFont val="Calibri"/>
        <family val="2"/>
      </rPr>
      <t>(1)</t>
    </r>
    <r>
      <rPr>
        <sz val="11"/>
        <color rgb="FF002060"/>
        <rFont val="Calibri"/>
        <family val="2"/>
      </rPr>
      <t xml:space="preserve">) zostanie pomnożony przez populację akademicką wówczas można będzie obliczyć całkowitą liczbę użytkowników dla każdego środka transportu </t>
    </r>
    <r>
      <rPr>
        <sz val="11"/>
        <color rgb="FFE46C0A"/>
        <rFont val="Calibri"/>
        <family val="2"/>
      </rPr>
      <t>(kolumna E)</t>
    </r>
  </si>
  <si>
    <t>1: Określi rozkład (%) każdego przedziału odległości</t>
  </si>
  <si>
    <t xml:space="preserve">PRZEDZIAŁ </t>
  </si>
  <si>
    <t>Liczba podróży powrotnych</t>
  </si>
  <si>
    <t>Liczba podróży powrotnych 1</t>
  </si>
  <si>
    <t>Liczba podróży powrotnych 2</t>
  </si>
  <si>
    <t>Liczba podróży powrotnych 3</t>
  </si>
  <si>
    <r>
      <rPr>
        <b/>
        <sz val="11"/>
        <color rgb="FF000000"/>
        <rFont val="Calibri"/>
        <family val="2"/>
      </rPr>
      <t xml:space="preserve">Średnie napełnienie SAMOCHODU </t>
    </r>
    <r>
      <rPr>
        <b/>
        <sz val="10"/>
        <color rgb="FFE46C0A"/>
        <rFont val="Calibri"/>
        <family val="2"/>
      </rPr>
      <t>(5)</t>
    </r>
  </si>
  <si>
    <r>
      <rPr>
        <sz val="11"/>
        <color rgb="FF000000"/>
        <rFont val="Calibri"/>
        <family val="2"/>
      </rPr>
      <t>JEDNOSTKI współczynników emisji CO</t>
    </r>
    <r>
      <rPr>
        <sz val="9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z samochodów muszą być wyrażone w "pasażerokilometrach" → 
Liczbę "pojazdokilometrów" można przeliczyć na "pasażerokilometry" dzieląc przez liczbę osób jadących samochodem, obliczoną jako </t>
    </r>
    <r>
      <rPr>
        <b/>
        <sz val="11"/>
        <color rgb="FF000000"/>
        <rFont val="Calibri"/>
        <family val="2"/>
      </rPr>
      <t>Średnie napełnienie samochodu</t>
    </r>
    <r>
      <rPr>
        <sz val="11"/>
        <color rgb="FF000000"/>
        <rFont val="Calibri"/>
        <family val="2"/>
      </rPr>
      <t xml:space="preserve">. </t>
    </r>
  </si>
  <si>
    <r>
      <rPr>
        <b/>
        <sz val="11"/>
        <color rgb="FF000000"/>
        <rFont val="Calibri"/>
        <family val="2"/>
      </rPr>
      <t xml:space="preserve">2: </t>
    </r>
    <r>
      <rPr>
        <sz val="11"/>
        <color rgb="FF000000"/>
        <rFont val="Calibri"/>
        <family val="2"/>
      </rPr>
      <t>W celu</t>
    </r>
    <r>
      <rPr>
        <b/>
        <sz val="11"/>
        <color rgb="FF000000"/>
        <rFont val="Calibri"/>
        <family val="2"/>
      </rPr>
      <t xml:space="preserve"> obliczenia średniego napełnienia samochodu można wziąć pod uwagę średnią ważoną</t>
    </r>
    <r>
      <rPr>
        <sz val="11"/>
        <color rgb="FF000000"/>
        <rFont val="Calibri"/>
        <family val="2"/>
      </rPr>
      <t>, biorąc pod uwagę % każdej liczby pasażerów samochodu</t>
    </r>
  </si>
  <si>
    <t>Liczba pasażerów w samochodzie</t>
  </si>
  <si>
    <t>Średnie Napełnienie Samochodu</t>
  </si>
  <si>
    <r>
      <rPr>
        <b/>
        <sz val="11"/>
        <color rgb="FF000000"/>
        <rFont val="Calibri"/>
        <family val="2"/>
      </rPr>
      <t xml:space="preserve">Liczba dni roboczych w roku </t>
    </r>
    <r>
      <rPr>
        <b/>
        <sz val="10"/>
        <color rgb="FFE46C0A"/>
        <rFont val="Calibri"/>
        <family val="2"/>
      </rPr>
      <t>(6)</t>
    </r>
  </si>
  <si>
    <r>
      <rPr>
        <b/>
        <sz val="10"/>
        <color rgb="FF000000"/>
        <rFont val="Calibri"/>
        <family val="2"/>
      </rPr>
      <t xml:space="preserve">Liczba dni roboczych/rok </t>
    </r>
    <r>
      <rPr>
        <b/>
        <sz val="10"/>
        <color rgb="FFE46C0A"/>
        <rFont val="Calibri"/>
        <family val="2"/>
      </rPr>
      <t>(6)</t>
    </r>
  </si>
  <si>
    <r>
      <rPr>
        <sz val="11"/>
        <color rgb="FF002060"/>
        <rFont val="Calibri"/>
        <family val="2"/>
      </rPr>
      <t xml:space="preserve"> % typu samochodu/motocykla można znaleźć w ankiecie na temat mobilności w sekcjach:  DOSTĘP DO KAMPUSU SAMOCHODEM → Pytanie: "</t>
    </r>
    <r>
      <rPr>
        <b/>
        <sz val="11"/>
        <color rgb="FF002060"/>
        <rFont val="Calibri"/>
        <family val="2"/>
      </rPr>
      <t xml:space="preserve">Rodzaj samochodu i paliwa"  
                       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</rPr>
      <t>DOSTĘP DO KAMPUSU MOTOCYKLEM/SKUTEREM → Pytanie</t>
    </r>
    <r>
      <rPr>
        <b/>
        <sz val="11"/>
        <color rgb="FF002060"/>
        <rFont val="Calibri"/>
        <family val="2"/>
      </rPr>
      <t>: "Rodzaj pojazdu"</t>
    </r>
  </si>
  <si>
    <r>
      <rPr>
        <b/>
        <sz val="11"/>
        <color rgb="FF254061"/>
        <rFont val="Wingdings"/>
        <family val="2"/>
        <charset val="2"/>
      </rPr>
      <t>Ü</t>
    </r>
    <r>
      <rPr>
        <b/>
        <i/>
        <sz val="11"/>
        <color rgb="FF254061"/>
        <rFont val="Calibri"/>
        <family val="2"/>
      </rPr>
      <t xml:space="preserve"> Gdzie można znaleźć te dane? </t>
    </r>
    <r>
      <rPr>
        <sz val="11"/>
        <color rgb="FF254061"/>
        <rFont val="Calibri"/>
        <family val="2"/>
      </rPr>
      <t xml:space="preserve">W ankiecie na temat mobilności, sekcja DOSTĘP DO UNIWERSYTETU → Pytanie: </t>
    </r>
    <r>
      <rPr>
        <b/>
        <sz val="11"/>
        <color rgb="FF254061"/>
        <rFont val="Calibri"/>
        <family val="2"/>
      </rPr>
      <t>"Jaka jest średnia odległość pomiędzy twoim domem (miejscem zamieszkania) a wybranym kampusem?"</t>
    </r>
    <r>
      <rPr>
        <sz val="11"/>
        <color rgb="FF254061"/>
        <rFont val="Calibri"/>
        <family val="2"/>
      </rPr>
      <t xml:space="preserve">
     </t>
    </r>
  </si>
  <si>
    <r>
      <rPr>
        <b/>
        <sz val="11"/>
        <color rgb="FF000000"/>
        <rFont val="Calibri"/>
        <family val="2"/>
      </rPr>
      <t xml:space="preserve">Średnia liczba podróży powrotnych </t>
    </r>
    <r>
      <rPr>
        <b/>
        <sz val="10"/>
        <color rgb="FFE46C0A"/>
        <rFont val="Calibri"/>
        <family val="2"/>
      </rPr>
      <t>(4)</t>
    </r>
  </si>
  <si>
    <r>
      <rPr>
        <b/>
        <sz val="11"/>
        <color rgb="FF000000"/>
        <rFont val="Calibri"/>
        <family val="2"/>
      </rPr>
      <t>2</t>
    </r>
    <r>
      <rPr>
        <b/>
        <sz val="11"/>
        <color rgb="FF000000"/>
        <rFont val="Calibri"/>
        <family val="2"/>
      </rPr>
      <t xml:space="preserve">: </t>
    </r>
    <r>
      <rPr>
        <sz val="11"/>
        <color rgb="FF000000"/>
        <rFont val="Calibri"/>
        <family val="2"/>
      </rPr>
      <t xml:space="preserve">W celu </t>
    </r>
    <r>
      <rPr>
        <b/>
        <sz val="11"/>
        <color rgb="FF000000"/>
        <rFont val="Calibri"/>
        <family val="2"/>
      </rPr>
      <t>obliczenia średniej liczby podróży powrotnych</t>
    </r>
    <r>
      <rPr>
        <b/>
        <sz val="11"/>
        <color rgb="FF000000"/>
        <rFont val="Calibri"/>
        <family val="2"/>
      </rPr>
      <t xml:space="preserve"> można uwzględnić średnią ważoną</t>
    </r>
    <r>
      <rPr>
        <sz val="11"/>
        <color rgb="FF000000"/>
        <rFont val="Calibri"/>
        <family val="2"/>
      </rPr>
      <t>, biorąc pod uwagę % każdej liczby podróży powrotnych (patrz poprzedni krok)</t>
    </r>
  </si>
  <si>
    <t xml:space="preserve">Rodzaj Paliwa </t>
  </si>
  <si>
    <t>Mały (&lt;950 kg)</t>
  </si>
  <si>
    <t>Średni (950 - 1350 kg)</t>
  </si>
  <si>
    <t>Duży (&gt; 1350 kg)</t>
  </si>
  <si>
    <t>Mały (&lt;1050 kg)</t>
  </si>
  <si>
    <t>Średni (1050 - 1450 kg)</t>
  </si>
  <si>
    <t>Duży (&gt; 1450 kg)</t>
  </si>
  <si>
    <t>Średni</t>
  </si>
  <si>
    <t>W obliczeniach przyjęto przeciętny rodzaj drogi i paliwa (65,5% benzyna, 31,1% olej napędowy, 3,4% LPG) oraz średniej wielkości samochód (ok. 1170 kg).</t>
  </si>
  <si>
    <t xml:space="preserve">Punktem wyjścia jest przeciętny rodzaj drogi. 
Mały samochód osobowy zasilany benzyną ma masę mniejszą niż 950 kg i zazwyczaj ma pojemność silnika mniejszą niż 1,6 L. Rozróżnienie pomiędzy małymi i średnimi samochodami opiera się na  bardziej ekonomicznym o 21% zużyciu paliwa. 
Samochód osobowy średniej wielkości na benzynę ma masę większą niż 950 kg i mniejszą niż 1.350 kg, średnio 1150 kg i zazwyczaj ma pojemność silnika 1,6 - 2,0 L. 
Ciężki samochód benzynowy waży ponad 1350 kg i zwykle ma pojemność silnika&gt; 2,0 L. Rozróżnienie między samochodami średnimi i dużymi opiera się na dodatkowym zużyciu paliwa w wysokości 13%. </t>
  </si>
  <si>
    <t>Punktem wyjścia jest przeciętny rodzaj drogi. 
Mały samochód osobowy z silnikiem wysokoprężnym ma masę mniejszą niż 1050 kg i zazwyczaj pojemność silnika mniejszą niż 1,8 L. Aby rozróżnić samochody lekkie i średnie, zakłada się 21% bardziej efektywne zużycie paliwa. 
Średni samochód osobowy z silnikiem wysokoprężnym ma masę większą niż 1050 km i mniejszą niż 1450 kg i zazwyczaj ma pojemność silnika 1,8 - 2,2 L.
Ciężkie samochody osobowe z silnikiem wysokoprężnym ważą ponad 1450 kg i zazwyczaj mają pojemność silnika większą niż 2,2 L. Dla rozróżnienia samochodów średnich i dużych przyjęto dodatkowe zużycie na poziomie 13%.</t>
  </si>
  <si>
    <t>Inny środek transportu publicznego</t>
  </si>
  <si>
    <t>Współczynniki emisji CO2 w zależności od środka transportu</t>
  </si>
  <si>
    <t xml:space="preserve">Powyższa tabela przedstawia całkowite wskaźniki emisji CO2 dla każdego środka transportu. Całkowite emisje CO2 (zwane także Well to Wheel, WWE) obejmują zarówno emisje bezpośrednie, jak i pośrednie:
a) Bezpośrednie emisje, gdy wykorzystywany jest środek transportu (znany również jako emisja tank-to-wheel, TWE)
b) Pośrednie emisje związane z produkcją paliwa lub energii elektrycznej (czasami określane również jako "Well-To-Tank", WTT)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</si>
</sst>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0.000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1"/>
      <color theme="4" tint="-0.49995422223578601"/>
      <name val="Calibri"/>
      <family val="2"/>
      <scheme val="minor"/>
    </font>
    <font>
      <b/>
      <i/>
      <sz val="11"/>
      <color theme="4" tint="-0.49995422223578601"/>
      <name val="Calibri"/>
      <family val="2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9" tint="-0.2499465926084170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b/>
      <i/>
      <sz val="10"/>
      <color theme="1"/>
      <name val="Calibri"/>
      <family val="2"/>
      <scheme val="minor"/>
    </font>
    <font>
      <sz val="11"/>
      <color theme="3" tint="-0.49995422223578601"/>
      <name val="Calibri"/>
      <family val="2"/>
      <scheme val="minor"/>
    </font>
    <font>
      <sz val="10.5"/>
      <name val="Calibri"/>
      <family val="2"/>
      <scheme val="minor"/>
    </font>
    <font>
      <b/>
      <i/>
      <sz val="10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i/>
      <sz val="8"/>
      <color theme="1"/>
      <name val="Calibri"/>
      <family val="2"/>
      <scheme val="minor"/>
    </font>
    <font>
      <b/>
      <i/>
      <sz val="11"/>
      <name val="Calibri"/>
      <family val="2"/>
    </font>
    <font>
      <b/>
      <sz val="9"/>
      <name val="Arial"/>
      <family val="2"/>
    </font>
    <font>
      <i/>
      <sz val="1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E46C0A"/>
      <name val="Calibri"/>
      <family val="2"/>
    </font>
    <font>
      <sz val="11"/>
      <color rgb="FF000000"/>
      <name val="Calibri"/>
      <family val="2"/>
    </font>
    <font>
      <b/>
      <sz val="11"/>
      <color rgb="FFE46C0A"/>
      <name val="Calibri"/>
      <family val="2"/>
    </font>
    <font>
      <sz val="10"/>
      <color rgb="FF000000"/>
      <name val="Calibr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254061"/>
      <name val="Wingdings"/>
      <family val="2"/>
      <charset val="2"/>
    </font>
    <font>
      <b/>
      <i/>
      <sz val="11"/>
      <color rgb="FF254061"/>
      <name val="Calibri"/>
      <family val="2"/>
    </font>
    <font>
      <b/>
      <sz val="11"/>
      <color rgb="FF000000"/>
      <name val="Wingdings"/>
      <family val="2"/>
      <charset val="2"/>
    </font>
    <font>
      <b/>
      <i/>
      <sz val="11"/>
      <color rgb="FF000000"/>
      <name val="Calibri"/>
      <family val="2"/>
    </font>
    <font>
      <sz val="11"/>
      <color rgb="FF000000"/>
      <name val="Wingdings"/>
      <family val="2"/>
      <charset val="2"/>
    </font>
    <font>
      <b/>
      <sz val="10"/>
      <color rgb="FF4F6228"/>
      <name val="Calibri"/>
      <family val="2"/>
    </font>
    <font>
      <sz val="11"/>
      <color rgb="FFE46C0A"/>
      <name val="Calibri"/>
      <family val="2"/>
    </font>
    <font>
      <b/>
      <sz val="10"/>
      <color rgb="FF31859C"/>
      <name val="Calibri"/>
      <family val="2"/>
    </font>
    <font>
      <sz val="11"/>
      <color rgb="FF254061"/>
      <name val="Calibri"/>
      <family val="2"/>
    </font>
    <font>
      <b/>
      <sz val="11"/>
      <color rgb="FF25406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4" tint="-0.49995422223578601"/>
      <name val="Calibri"/>
      <family val="2"/>
    </font>
    <font>
      <b/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54222235786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AF0F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54222235786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4659260841701"/>
        <bgColor indexed="64"/>
      </patternFill>
    </fill>
  </fills>
  <borders count="108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49995422223578601"/>
      </top>
      <bottom style="medium">
        <color theme="1" tint="0.34998626667073579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1" tint="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4" tint="-0.49995422223578601"/>
      </bottom>
      <diagonal/>
    </border>
    <border>
      <left style="thin">
        <color theme="0" tint="-0.49995422223578601"/>
      </left>
      <right/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4" tint="-0.499954222235786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1" tint="0.49995422223578601"/>
      </top>
      <bottom style="thick">
        <color theme="4" tint="-0.49995422223578601"/>
      </bottom>
      <diagonal/>
    </border>
    <border>
      <left style="thin">
        <color theme="0" tint="-0.49995422223578601"/>
      </left>
      <right/>
      <top style="thin">
        <color theme="1" tint="0.49995422223578601"/>
      </top>
      <bottom style="thick">
        <color theme="4" tint="-0.499954222235786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ck">
        <color theme="4" tint="-0.499954222235786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0" tint="-0.49995422223578601"/>
      </left>
      <right style="medium">
        <color theme="1" tint="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medium">
        <color theme="1" tint="0.49995422223578601"/>
      </right>
      <top style="thin">
        <color theme="0" tint="-0.49995422223578601"/>
      </top>
      <bottom style="thick">
        <color theme="4" tint="-0.49995422223578601"/>
      </bottom>
      <diagonal/>
    </border>
    <border>
      <left style="thin">
        <color theme="0" tint="-0.49995422223578601"/>
      </left>
      <right style="medium">
        <color theme="1" tint="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medium">
        <color theme="1" tint="0.49995422223578601"/>
      </bottom>
      <diagonal/>
    </border>
    <border>
      <left style="thin">
        <color theme="0" tint="-0.49995422223578601"/>
      </left>
      <right style="medium">
        <color theme="1" tint="0.49995422223578601"/>
      </right>
      <top style="thin">
        <color theme="0" tint="-0.49995422223578601"/>
      </top>
      <bottom style="medium">
        <color theme="1" tint="0.49995422223578601"/>
      </bottom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medium">
        <color theme="1" tint="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medium">
        <color theme="1" tint="0.49995422223578601"/>
      </top>
      <bottom style="medium">
        <color theme="1" tint="0.49995422223578601"/>
      </bottom>
      <diagonal/>
    </border>
    <border>
      <left style="thin">
        <color theme="0" tint="-0.49995422223578601"/>
      </left>
      <right style="medium">
        <color theme="1" tint="0.49995422223578601"/>
      </right>
      <top style="medium">
        <color theme="1" tint="0.49995422223578601"/>
      </top>
      <bottom style="medium">
        <color theme="1" tint="0.49995422223578601"/>
      </bottom>
      <diagonal/>
    </border>
    <border>
      <left style="medium">
        <color theme="1" tint="0.49995422223578601"/>
      </left>
      <right/>
      <top style="medium">
        <color theme="1" tint="0.49995422223578601"/>
      </top>
      <bottom/>
      <diagonal/>
    </border>
    <border>
      <left style="medium">
        <color theme="1" tint="0.49995422223578601"/>
      </left>
      <right/>
      <top/>
      <bottom style="medium">
        <color theme="1" tint="0.49995422223578601"/>
      </bottom>
      <diagonal/>
    </border>
    <border>
      <left style="medium">
        <color theme="1" tint="0.49995422223578601"/>
      </left>
      <right/>
      <top style="medium">
        <color theme="1" tint="0.49995422223578601"/>
      </top>
      <bottom style="medium">
        <color theme="1" tint="0.49995422223578601"/>
      </bottom>
      <diagonal/>
    </border>
    <border>
      <left/>
      <right/>
      <top style="medium">
        <color theme="1" tint="0.49995422223578601"/>
      </top>
      <bottom style="medium">
        <color theme="1" tint="0.49995422223578601"/>
      </bottom>
      <diagonal/>
    </border>
    <border>
      <left/>
      <right style="medium">
        <color theme="1" tint="0.49995422223578601"/>
      </right>
      <top style="medium">
        <color theme="1" tint="0.49995422223578601"/>
      </top>
      <bottom style="medium">
        <color theme="1" tint="0.49995422223578601"/>
      </bottom>
      <diagonal/>
    </border>
    <border>
      <left/>
      <right style="thin">
        <color theme="0" tint="-0.49995422223578601"/>
      </right>
      <top style="medium">
        <color theme="1" tint="0.49995422223578601"/>
      </top>
      <bottom style="medium">
        <color theme="1" tint="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 style="thick">
        <color theme="4" tint="-0.49995422223578601"/>
      </bottom>
      <diagonal/>
    </border>
    <border>
      <left/>
      <right style="thin">
        <color theme="0" tint="-0.49995422223578601"/>
      </right>
      <top/>
      <bottom style="thick">
        <color theme="4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medium">
        <color theme="1" tint="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 style="medium">
        <color theme="1" tint="0.49995422223578601"/>
      </top>
      <bottom style="medium">
        <color theme="1" tint="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/>
      <bottom style="thin">
        <color theme="1" tint="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 style="thin">
        <color theme="0" tint="-0.49995422223578601"/>
      </top>
      <bottom style="thick">
        <color theme="4" tint="-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/>
      <bottom style="thick">
        <color theme="4" tint="-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 style="thin">
        <color theme="1" tint="0.49995422223578601"/>
      </top>
      <bottom/>
      <diagonal/>
    </border>
    <border>
      <left style="medium">
        <color theme="1" tint="0.49995422223578601"/>
      </left>
      <right style="medium">
        <color theme="1" tint="0.49995422223578601"/>
      </right>
      <top style="thin">
        <color theme="1" tint="0.49995422223578601"/>
      </top>
      <bottom style="medium">
        <color theme="1" tint="0.499954222235786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theme="1" tint="0.49995422223578601"/>
      </bottom>
      <diagonal/>
    </border>
    <border>
      <left/>
      <right style="medium">
        <color theme="1" tint="0.49995422223578601"/>
      </right>
      <top/>
      <bottom style="medium">
        <color theme="1" tint="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medium">
        <color theme="1" tint="0.49995422223578601"/>
      </left>
      <right style="medium">
        <color theme="1" tint="0.49995422223578601"/>
      </right>
      <top style="thick">
        <color theme="4" tint="-0.49995422223578601"/>
      </top>
      <bottom/>
      <diagonal/>
    </border>
    <border>
      <left style="thin">
        <color theme="1" tint="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n">
        <color theme="1" tint="0.49995422223578601"/>
      </left>
      <right style="thin">
        <color theme="0" tint="-0.49995422223578601"/>
      </right>
      <top/>
      <bottom style="thick">
        <color theme="4" tint="-0.49995422223578601"/>
      </bottom>
      <diagonal/>
    </border>
    <border>
      <left style="medium">
        <color theme="1" tint="0.49995422223578601"/>
      </left>
      <right style="medium">
        <color theme="1" tint="0.49995422223578601"/>
      </right>
      <top/>
      <bottom style="thin">
        <color theme="0" tint="-0.49995422223578601"/>
      </bottom>
      <diagonal/>
    </border>
    <border>
      <left/>
      <right/>
      <top style="medium">
        <color theme="1" tint="0.49995422223578601"/>
      </top>
      <bottom/>
      <diagonal/>
    </border>
    <border>
      <left/>
      <right style="medium">
        <color theme="1" tint="0.49995422223578601"/>
      </right>
      <top style="medium">
        <color theme="1" tint="0.4999542222357860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70">
    <xf numFmtId="0" fontId="0" fillId="0" borderId="0" xfId="0"/>
    <xf numFmtId="0" fontId="3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3" borderId="0" xfId="0" applyFont="1" applyFill="1"/>
    <xf numFmtId="0" fontId="0" fillId="4" borderId="0" xfId="0" applyFont="1" applyFill="1"/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0" fillId="0" borderId="0" xfId="0" applyFont="1" applyFill="1"/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 wrapText="1"/>
    </xf>
    <xf numFmtId="0" fontId="22" fillId="7" borderId="9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7" borderId="10" xfId="0" applyFont="1" applyFill="1" applyBorder="1"/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6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3" fontId="15" fillId="9" borderId="19" xfId="0" applyNumberFormat="1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3" fontId="15" fillId="9" borderId="20" xfId="0" applyNumberFormat="1" applyFont="1" applyFill="1" applyBorder="1" applyAlignment="1">
      <alignment horizontal="center" vertical="center" wrapText="1"/>
    </xf>
    <xf numFmtId="3" fontId="15" fillId="9" borderId="21" xfId="0" applyNumberFormat="1" applyFont="1" applyFill="1" applyBorder="1" applyAlignment="1">
      <alignment horizontal="center" vertical="center" wrapText="1"/>
    </xf>
    <xf numFmtId="3" fontId="11" fillId="4" borderId="22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8" borderId="23" xfId="0" applyFont="1" applyFill="1" applyBorder="1" applyAlignment="1">
      <alignment horizontal="center" vertical="center" wrapText="1"/>
    </xf>
    <xf numFmtId="3" fontId="15" fillId="9" borderId="23" xfId="0" applyNumberFormat="1" applyFont="1" applyFill="1" applyBorder="1" applyAlignment="1">
      <alignment horizontal="center" vertical="center" wrapText="1"/>
    </xf>
    <xf numFmtId="3" fontId="15" fillId="9" borderId="25" xfId="0" applyNumberFormat="1" applyFont="1" applyFill="1" applyBorder="1" applyAlignment="1">
      <alignment horizontal="center" vertical="center" wrapText="1"/>
    </xf>
    <xf numFmtId="0" fontId="0" fillId="0" borderId="26" xfId="0" applyFont="1" applyBorder="1"/>
    <xf numFmtId="0" fontId="0" fillId="2" borderId="0" xfId="0" applyFont="1" applyFill="1" applyBorder="1"/>
    <xf numFmtId="0" fontId="0" fillId="2" borderId="27" xfId="0" applyFont="1" applyFill="1" applyBorder="1"/>
    <xf numFmtId="0" fontId="0" fillId="2" borderId="28" xfId="0" applyFont="1" applyFill="1" applyBorder="1"/>
    <xf numFmtId="0" fontId="0" fillId="10" borderId="30" xfId="0" applyFont="1" applyFill="1" applyBorder="1" applyAlignment="1">
      <alignment vertical="center"/>
    </xf>
    <xf numFmtId="0" fontId="0" fillId="10" borderId="30" xfId="0" applyFont="1" applyFill="1" applyBorder="1"/>
    <xf numFmtId="0" fontId="0" fillId="10" borderId="31" xfId="0" applyFont="1" applyFill="1" applyBorder="1"/>
    <xf numFmtId="0" fontId="18" fillId="2" borderId="28" xfId="0" applyFont="1" applyFill="1" applyBorder="1" applyAlignment="1">
      <alignment vertical="center"/>
    </xf>
    <xf numFmtId="0" fontId="9" fillId="2" borderId="28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/>
    <xf numFmtId="0" fontId="9" fillId="2" borderId="0" xfId="0" applyFont="1" applyFill="1" applyBorder="1"/>
    <xf numFmtId="0" fontId="9" fillId="2" borderId="0" xfId="0" applyFont="1" applyFill="1" applyBorder="1" applyAlignment="1"/>
    <xf numFmtId="0" fontId="0" fillId="2" borderId="0" xfId="0" applyFont="1" applyFill="1"/>
    <xf numFmtId="0" fontId="17" fillId="11" borderId="28" xfId="0" applyFont="1" applyFill="1" applyBorder="1" applyAlignment="1">
      <alignment vertical="center"/>
    </xf>
    <xf numFmtId="0" fontId="0" fillId="11" borderId="32" xfId="0" applyFont="1" applyFill="1" applyBorder="1" applyAlignment="1"/>
    <xf numFmtId="0" fontId="0" fillId="2" borderId="26" xfId="0" applyFont="1" applyFill="1" applyBorder="1"/>
    <xf numFmtId="0" fontId="0" fillId="2" borderId="33" xfId="0" applyFont="1" applyFill="1" applyBorder="1"/>
    <xf numFmtId="0" fontId="0" fillId="2" borderId="34" xfId="0" applyFont="1" applyFill="1" applyBorder="1"/>
    <xf numFmtId="0" fontId="10" fillId="4" borderId="5" xfId="0" applyFont="1" applyFill="1" applyBorder="1" applyAlignment="1">
      <alignment horizontal="center" vertical="center" wrapText="1"/>
    </xf>
    <xf numFmtId="3" fontId="15" fillId="9" borderId="18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2" borderId="29" xfId="0" applyFont="1" applyFill="1" applyBorder="1"/>
    <xf numFmtId="0" fontId="0" fillId="2" borderId="30" xfId="0" applyFont="1" applyFill="1" applyBorder="1"/>
    <xf numFmtId="0" fontId="0" fillId="2" borderId="31" xfId="0" applyFont="1" applyFill="1" applyBorder="1"/>
    <xf numFmtId="0" fontId="0" fillId="10" borderId="0" xfId="0" applyFont="1" applyFill="1" applyBorder="1"/>
    <xf numFmtId="0" fontId="0" fillId="10" borderId="27" xfId="0" applyFont="1" applyFill="1" applyBorder="1"/>
    <xf numFmtId="0" fontId="5" fillId="4" borderId="35" xfId="0" applyFont="1" applyFill="1" applyBorder="1" applyAlignment="1">
      <alignment horizontal="center" wrapText="1"/>
    </xf>
    <xf numFmtId="0" fontId="5" fillId="4" borderId="35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/>
    </xf>
    <xf numFmtId="0" fontId="0" fillId="11" borderId="0" xfId="0" applyFont="1" applyFill="1" applyBorder="1"/>
    <xf numFmtId="0" fontId="9" fillId="2" borderId="18" xfId="0" applyFont="1" applyFill="1" applyBorder="1" applyAlignment="1">
      <alignment horizontal="left"/>
    </xf>
    <xf numFmtId="0" fontId="9" fillId="2" borderId="18" xfId="0" applyFont="1" applyFill="1" applyBorder="1"/>
    <xf numFmtId="0" fontId="0" fillId="2" borderId="18" xfId="0" applyFont="1" applyFill="1" applyBorder="1"/>
    <xf numFmtId="0" fontId="9" fillId="2" borderId="36" xfId="0" applyFont="1" applyFill="1" applyBorder="1" applyAlignment="1"/>
    <xf numFmtId="0" fontId="6" fillId="11" borderId="0" xfId="0" applyFont="1" applyFill="1" applyBorder="1" applyAlignment="1">
      <alignment horizontal="left" vertical="top"/>
    </xf>
    <xf numFmtId="0" fontId="6" fillId="11" borderId="37" xfId="0" applyFont="1" applyFill="1" applyBorder="1" applyAlignment="1">
      <alignment horizontal="left" vertical="top"/>
    </xf>
    <xf numFmtId="0" fontId="6" fillId="11" borderId="0" xfId="0" applyFont="1" applyFill="1" applyBorder="1" applyAlignment="1">
      <alignment vertical="top"/>
    </xf>
    <xf numFmtId="0" fontId="9" fillId="2" borderId="1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0" fillId="12" borderId="18" xfId="0" applyFont="1" applyFill="1" applyBorder="1" applyAlignment="1">
      <alignment horizontal="center"/>
    </xf>
    <xf numFmtId="0" fontId="17" fillId="10" borderId="28" xfId="0" applyFont="1" applyFill="1" applyBorder="1"/>
    <xf numFmtId="0" fontId="5" fillId="10" borderId="28" xfId="0" applyFont="1" applyFill="1" applyBorder="1"/>
    <xf numFmtId="0" fontId="6" fillId="11" borderId="28" xfId="0" applyFont="1" applyFill="1" applyBorder="1" applyAlignment="1">
      <alignment vertical="top"/>
    </xf>
    <xf numFmtId="0" fontId="6" fillId="11" borderId="27" xfId="0" applyFont="1" applyFill="1" applyBorder="1" applyAlignment="1">
      <alignment vertical="top"/>
    </xf>
    <xf numFmtId="0" fontId="7" fillId="11" borderId="28" xfId="0" applyFont="1" applyFill="1" applyBorder="1" applyAlignment="1">
      <alignment horizontal="left" vertical="top"/>
    </xf>
    <xf numFmtId="0" fontId="6" fillId="11" borderId="27" xfId="0" applyFont="1" applyFill="1" applyBorder="1" applyAlignment="1">
      <alignment horizontal="left" vertical="top"/>
    </xf>
    <xf numFmtId="0" fontId="7" fillId="11" borderId="32" xfId="0" applyFont="1" applyFill="1" applyBorder="1" applyAlignment="1">
      <alignment horizontal="left" vertical="top"/>
    </xf>
    <xf numFmtId="0" fontId="6" fillId="11" borderId="39" xfId="0" applyFont="1" applyFill="1" applyBorder="1" applyAlignment="1">
      <alignment horizontal="left" vertical="top"/>
    </xf>
    <xf numFmtId="0" fontId="7" fillId="10" borderId="28" xfId="0" applyFont="1" applyFill="1" applyBorder="1" applyAlignment="1">
      <alignment horizontal="left" vertical="top"/>
    </xf>
    <xf numFmtId="0" fontId="6" fillId="10" borderId="0" xfId="0" applyFont="1" applyFill="1" applyBorder="1" applyAlignment="1">
      <alignment horizontal="left" vertical="top"/>
    </xf>
    <xf numFmtId="0" fontId="6" fillId="10" borderId="27" xfId="0" applyFont="1" applyFill="1" applyBorder="1" applyAlignment="1">
      <alignment horizontal="left" vertical="top"/>
    </xf>
    <xf numFmtId="0" fontId="9" fillId="2" borderId="1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/>
    <xf numFmtId="0" fontId="10" fillId="2" borderId="33" xfId="0" applyFont="1" applyFill="1" applyBorder="1" applyAlignment="1">
      <alignment horizontal="center" vertical="center" wrapText="1"/>
    </xf>
    <xf numFmtId="3" fontId="0" fillId="2" borderId="33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3" fontId="15" fillId="2" borderId="27" xfId="0" applyNumberFormat="1" applyFont="1" applyFill="1" applyBorder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vertical="top"/>
    </xf>
    <xf numFmtId="0" fontId="6" fillId="11" borderId="32" xfId="0" applyFont="1" applyFill="1" applyBorder="1" applyAlignment="1">
      <alignment vertical="top"/>
    </xf>
    <xf numFmtId="0" fontId="6" fillId="11" borderId="39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 vertical="center"/>
    </xf>
    <xf numFmtId="170" fontId="11" fillId="9" borderId="18" xfId="0" applyNumberFormat="1" applyFont="1" applyFill="1" applyBorder="1" applyAlignment="1">
      <alignment horizontal="center" vertical="center" wrapText="1"/>
    </xf>
    <xf numFmtId="3" fontId="9" fillId="8" borderId="21" xfId="0" applyNumberFormat="1" applyFont="1" applyFill="1" applyBorder="1" applyAlignment="1">
      <alignment horizontal="center" vertical="center"/>
    </xf>
    <xf numFmtId="169" fontId="9" fillId="8" borderId="21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/>
    </xf>
    <xf numFmtId="170" fontId="11" fillId="9" borderId="19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27" xfId="0" applyFont="1" applyFill="1" applyBorder="1"/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/>
    <xf numFmtId="0" fontId="22" fillId="2" borderId="27" xfId="0" applyFont="1" applyFill="1" applyBorder="1" applyAlignment="1">
      <alignment vertical="center"/>
    </xf>
    <xf numFmtId="0" fontId="7" fillId="2" borderId="0" xfId="0" applyFont="1" applyFill="1" applyBorder="1"/>
    <xf numFmtId="170" fontId="11" fillId="9" borderId="23" xfId="0" applyNumberFormat="1" applyFont="1" applyFill="1" applyBorder="1" applyAlignment="1">
      <alignment horizontal="center" vertical="center" wrapText="1"/>
    </xf>
    <xf numFmtId="3" fontId="15" fillId="9" borderId="40" xfId="0" applyNumberFormat="1" applyFont="1" applyFill="1" applyBorder="1" applyAlignment="1">
      <alignment horizontal="center" vertical="center" wrapText="1"/>
    </xf>
    <xf numFmtId="3" fontId="15" fillId="9" borderId="41" xfId="0" applyNumberFormat="1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/>
    <xf numFmtId="0" fontId="10" fillId="2" borderId="0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/>
    <xf numFmtId="3" fontId="25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/>
    <xf numFmtId="0" fontId="3" fillId="2" borderId="18" xfId="0" applyFont="1" applyFill="1" applyBorder="1" applyAlignment="1">
      <alignment horizontal="center" vertical="center" wrapText="1"/>
    </xf>
    <xf numFmtId="1" fontId="0" fillId="2" borderId="18" xfId="0" applyNumberFormat="1" applyFont="1" applyFill="1" applyBorder="1"/>
    <xf numFmtId="0" fontId="11" fillId="13" borderId="1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wrapText="1"/>
    </xf>
    <xf numFmtId="0" fontId="7" fillId="7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22" fillId="7" borderId="45" xfId="0" applyFont="1" applyFill="1" applyBorder="1" applyAlignment="1">
      <alignment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center" wrapText="1"/>
    </xf>
    <xf numFmtId="0" fontId="7" fillId="7" borderId="49" xfId="0" applyFont="1" applyFill="1" applyBorder="1" applyAlignment="1">
      <alignment horizontal="center" vertical="center" wrapText="1"/>
    </xf>
    <xf numFmtId="0" fontId="20" fillId="13" borderId="50" xfId="0" applyFont="1" applyFill="1" applyBorder="1" applyAlignment="1">
      <alignment horizontal="center" vertical="center"/>
    </xf>
    <xf numFmtId="0" fontId="21" fillId="13" borderId="50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wrapText="1"/>
    </xf>
    <xf numFmtId="0" fontId="32" fillId="0" borderId="54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21" fillId="13" borderId="5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 wrapText="1"/>
    </xf>
    <xf numFmtId="0" fontId="7" fillId="0" borderId="58" xfId="0" applyFont="1" applyFill="1" applyBorder="1" applyAlignment="1">
      <alignment vertical="center" wrapText="1"/>
    </xf>
    <xf numFmtId="0" fontId="7" fillId="0" borderId="59" xfId="0" applyFont="1" applyFill="1" applyBorder="1" applyAlignment="1">
      <alignment horizontal="left" vertical="top" wrapText="1"/>
    </xf>
    <xf numFmtId="0" fontId="7" fillId="0" borderId="59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vertical="center" wrapText="1"/>
    </xf>
    <xf numFmtId="0" fontId="20" fillId="13" borderId="62" xfId="0" applyFont="1" applyFill="1" applyBorder="1" applyAlignment="1">
      <alignment horizontal="center" vertical="center"/>
    </xf>
    <xf numFmtId="0" fontId="21" fillId="14" borderId="63" xfId="0" applyFont="1" applyFill="1" applyBorder="1" applyAlignment="1">
      <alignment vertical="center" wrapText="1"/>
    </xf>
    <xf numFmtId="0" fontId="21" fillId="14" borderId="64" xfId="0" applyFont="1" applyFill="1" applyBorder="1" applyAlignment="1">
      <alignment horizontal="left" vertical="top" wrapText="1"/>
    </xf>
    <xf numFmtId="0" fontId="21" fillId="14" borderId="65" xfId="0" applyFont="1" applyFill="1" applyBorder="1" applyAlignment="1">
      <alignment horizontal="left" vertical="center" wrapText="1"/>
    </xf>
    <xf numFmtId="0" fontId="21" fillId="14" borderId="66" xfId="0" applyFont="1" applyFill="1" applyBorder="1" applyAlignment="1">
      <alignment vertical="center" wrapText="1"/>
    </xf>
    <xf numFmtId="0" fontId="21" fillId="14" borderId="67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6" fillId="0" borderId="0" xfId="0" applyFont="1" applyAlignment="1">
      <alignment horizontal="left" vertical="center" indent="6"/>
    </xf>
    <xf numFmtId="0" fontId="0" fillId="0" borderId="0" xfId="0" applyFont="1" applyAlignment="1">
      <alignment horizontal="left" vertical="center" indent="6"/>
    </xf>
    <xf numFmtId="0" fontId="36" fillId="0" borderId="0" xfId="0" applyFont="1" applyAlignment="1">
      <alignment horizontal="left" vertical="center" indent="2"/>
    </xf>
    <xf numFmtId="0" fontId="32" fillId="0" borderId="68" xfId="0" applyFont="1" applyBorder="1" applyAlignment="1">
      <alignment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7" borderId="48" xfId="0" applyFont="1" applyFill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38" fillId="2" borderId="28" xfId="0" applyFont="1" applyFill="1" applyBorder="1" applyAlignment="1">
      <alignment vertical="center"/>
    </xf>
    <xf numFmtId="0" fontId="22" fillId="2" borderId="28" xfId="0" applyFont="1" applyFill="1" applyBorder="1" applyAlignment="1">
      <alignment horizontal="left" vertical="center"/>
    </xf>
    <xf numFmtId="0" fontId="22" fillId="2" borderId="0" xfId="0" applyFont="1" applyFill="1" applyBorder="1"/>
    <xf numFmtId="0" fontId="7" fillId="2" borderId="28" xfId="0" applyFont="1" applyFill="1" applyBorder="1"/>
    <xf numFmtId="0" fontId="22" fillId="2" borderId="74" xfId="0" applyFont="1" applyFill="1" applyBorder="1" applyAlignment="1"/>
    <xf numFmtId="0" fontId="22" fillId="2" borderId="18" xfId="0" applyFont="1" applyFill="1" applyBorder="1" applyAlignment="1"/>
    <xf numFmtId="0" fontId="19" fillId="0" borderId="5" xfId="0" applyFont="1" applyBorder="1" applyAlignment="1">
      <alignment horizontal="left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22" fillId="2" borderId="0" xfId="0" applyFont="1" applyFill="1"/>
    <xf numFmtId="0" fontId="40" fillId="2" borderId="0" xfId="0" applyFont="1" applyFill="1"/>
    <xf numFmtId="0" fontId="62" fillId="4" borderId="5" xfId="0" applyFont="1" applyFill="1" applyBorder="1" applyAlignment="1">
      <alignment horizontal="center" vertical="center" wrapText="1"/>
    </xf>
    <xf numFmtId="0" fontId="45" fillId="2" borderId="0" xfId="0" applyFont="1" applyFill="1"/>
    <xf numFmtId="0" fontId="43" fillId="10" borderId="29" xfId="0" applyFont="1" applyFill="1" applyBorder="1" applyAlignment="1">
      <alignment vertical="center"/>
    </xf>
    <xf numFmtId="0" fontId="47" fillId="10" borderId="28" xfId="0" applyFont="1" applyFill="1" applyBorder="1"/>
    <xf numFmtId="0" fontId="64" fillId="4" borderId="35" xfId="0" applyFont="1" applyFill="1" applyBorder="1" applyAlignment="1">
      <alignment horizontal="center" vertical="center" wrapText="1"/>
    </xf>
    <xf numFmtId="0" fontId="47" fillId="11" borderId="28" xfId="0" applyFont="1" applyFill="1" applyBorder="1" applyAlignment="1">
      <alignment vertical="top"/>
    </xf>
    <xf numFmtId="0" fontId="10" fillId="4" borderId="75" xfId="0" applyFont="1" applyFill="1" applyBorder="1" applyAlignment="1">
      <alignment horizontal="center" vertical="center" wrapText="1"/>
    </xf>
    <xf numFmtId="0" fontId="10" fillId="4" borderId="7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 wrapText="1"/>
    </xf>
    <xf numFmtId="0" fontId="12" fillId="15" borderId="25" xfId="0" applyFont="1" applyFill="1" applyBorder="1" applyAlignment="1">
      <alignment horizontal="center" vertical="center" wrapText="1"/>
    </xf>
    <xf numFmtId="0" fontId="12" fillId="15" borderId="40" xfId="0" applyFont="1" applyFill="1" applyBorder="1" applyAlignment="1">
      <alignment horizontal="center" vertical="center" wrapText="1"/>
    </xf>
    <xf numFmtId="0" fontId="12" fillId="15" borderId="41" xfId="0" applyFont="1" applyFill="1" applyBorder="1" applyAlignment="1">
      <alignment horizontal="center" vertical="center" wrapText="1"/>
    </xf>
    <xf numFmtId="0" fontId="10" fillId="4" borderId="78" xfId="0" applyFont="1" applyFill="1" applyBorder="1" applyAlignment="1">
      <alignment horizontal="center" vertical="center" wrapText="1"/>
    </xf>
    <xf numFmtId="0" fontId="10" fillId="4" borderId="79" xfId="0" applyFont="1" applyFill="1" applyBorder="1" applyAlignment="1">
      <alignment horizontal="center" vertical="center" wrapText="1"/>
    </xf>
    <xf numFmtId="0" fontId="10" fillId="4" borderId="80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right" vertical="center" wrapText="1"/>
    </xf>
    <xf numFmtId="0" fontId="11" fillId="16" borderId="33" xfId="0" applyFont="1" applyFill="1" applyBorder="1" applyAlignment="1">
      <alignment horizontal="right" vertical="center" wrapText="1"/>
    </xf>
    <xf numFmtId="0" fontId="11" fillId="16" borderId="81" xfId="0" applyFont="1" applyFill="1" applyBorder="1" applyAlignment="1">
      <alignment horizontal="right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82" xfId="0" applyFont="1" applyFill="1" applyBorder="1" applyAlignment="1">
      <alignment horizontal="center" vertical="center" wrapText="1"/>
    </xf>
    <xf numFmtId="0" fontId="10" fillId="4" borderId="83" xfId="0" applyFont="1" applyFill="1" applyBorder="1" applyAlignment="1">
      <alignment horizontal="center" vertical="center" wrapText="1"/>
    </xf>
    <xf numFmtId="0" fontId="10" fillId="4" borderId="84" xfId="0" applyFont="1" applyFill="1" applyBorder="1" applyAlignment="1">
      <alignment horizontal="center" vertical="center" wrapText="1"/>
    </xf>
    <xf numFmtId="0" fontId="50" fillId="10" borderId="28" xfId="0" applyFont="1" applyFill="1" applyBorder="1" applyAlignment="1">
      <alignment horizontal="left" wrapText="1"/>
    </xf>
    <xf numFmtId="0" fontId="17" fillId="10" borderId="0" xfId="0" applyFont="1" applyFill="1" applyBorder="1" applyAlignment="1">
      <alignment horizontal="left" wrapText="1"/>
    </xf>
    <xf numFmtId="0" fontId="17" fillId="10" borderId="27" xfId="0" applyFont="1" applyFill="1" applyBorder="1" applyAlignment="1">
      <alignment horizontal="left" wrapText="1"/>
    </xf>
    <xf numFmtId="0" fontId="17" fillId="10" borderId="32" xfId="0" applyFont="1" applyFill="1" applyBorder="1" applyAlignment="1">
      <alignment horizontal="left" wrapText="1"/>
    </xf>
    <xf numFmtId="0" fontId="17" fillId="10" borderId="37" xfId="0" applyFont="1" applyFill="1" applyBorder="1" applyAlignment="1">
      <alignment horizontal="left" wrapText="1"/>
    </xf>
    <xf numFmtId="0" fontId="17" fillId="10" borderId="39" xfId="0" applyFont="1" applyFill="1" applyBorder="1" applyAlignment="1">
      <alignment horizontal="left" wrapText="1"/>
    </xf>
    <xf numFmtId="0" fontId="10" fillId="12" borderId="1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/>
    </xf>
    <xf numFmtId="0" fontId="9" fillId="12" borderId="18" xfId="0" applyFont="1" applyFill="1" applyBorder="1" applyAlignment="1">
      <alignment horizontal="center"/>
    </xf>
    <xf numFmtId="0" fontId="13" fillId="5" borderId="85" xfId="0" applyFont="1" applyFill="1" applyBorder="1" applyAlignment="1">
      <alignment horizontal="center" vertical="center" wrapText="1"/>
    </xf>
    <xf numFmtId="0" fontId="13" fillId="5" borderId="86" xfId="0" applyFont="1" applyFill="1" applyBorder="1" applyAlignment="1">
      <alignment horizontal="center" vertical="center" wrapText="1"/>
    </xf>
    <xf numFmtId="0" fontId="13" fillId="5" borderId="8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27" xfId="0" applyFont="1" applyFill="1" applyBorder="1" applyAlignment="1">
      <alignment horizontal="left" vertical="center"/>
    </xf>
    <xf numFmtId="0" fontId="17" fillId="10" borderId="28" xfId="0" applyFont="1" applyFill="1" applyBorder="1" applyAlignment="1">
      <alignment horizontal="left" vertical="center"/>
    </xf>
    <xf numFmtId="0" fontId="17" fillId="10" borderId="32" xfId="0" applyFont="1" applyFill="1" applyBorder="1" applyAlignment="1">
      <alignment horizontal="left" vertical="center"/>
    </xf>
    <xf numFmtId="0" fontId="26" fillId="10" borderId="0" xfId="0" applyFont="1" applyFill="1" applyBorder="1" applyAlignment="1">
      <alignment horizontal="left" vertical="center" wrapText="1"/>
    </xf>
    <xf numFmtId="0" fontId="26" fillId="10" borderId="27" xfId="0" applyFont="1" applyFill="1" applyBorder="1" applyAlignment="1">
      <alignment horizontal="left" vertical="center" wrapText="1"/>
    </xf>
    <xf numFmtId="0" fontId="26" fillId="10" borderId="37" xfId="0" applyFont="1" applyFill="1" applyBorder="1" applyAlignment="1">
      <alignment horizontal="left" vertical="center" wrapText="1"/>
    </xf>
    <xf numFmtId="0" fontId="26" fillId="10" borderId="39" xfId="0" applyFont="1" applyFill="1" applyBorder="1" applyAlignment="1">
      <alignment horizontal="left" vertical="center" wrapText="1"/>
    </xf>
    <xf numFmtId="0" fontId="27" fillId="11" borderId="0" xfId="0" applyFont="1" applyFill="1" applyBorder="1" applyAlignment="1">
      <alignment horizontal="left" vertical="center" wrapText="1"/>
    </xf>
    <xf numFmtId="0" fontId="26" fillId="11" borderId="0" xfId="0" applyFont="1" applyFill="1" applyBorder="1" applyAlignment="1">
      <alignment horizontal="left" vertical="center" wrapText="1"/>
    </xf>
    <xf numFmtId="0" fontId="26" fillId="11" borderId="27" xfId="0" applyFont="1" applyFill="1" applyBorder="1" applyAlignment="1">
      <alignment horizontal="left" vertical="center" wrapText="1"/>
    </xf>
    <xf numFmtId="0" fontId="26" fillId="11" borderId="37" xfId="0" applyFont="1" applyFill="1" applyBorder="1" applyAlignment="1">
      <alignment horizontal="left" vertical="center" wrapText="1"/>
    </xf>
    <xf numFmtId="0" fontId="26" fillId="11" borderId="39" xfId="0" applyFont="1" applyFill="1" applyBorder="1" applyAlignment="1">
      <alignment horizontal="left" vertical="center" wrapText="1"/>
    </xf>
    <xf numFmtId="0" fontId="43" fillId="11" borderId="88" xfId="0" applyFont="1" applyFill="1" applyBorder="1" applyAlignment="1">
      <alignment horizontal="left" vertical="top" wrapText="1"/>
    </xf>
    <xf numFmtId="0" fontId="7" fillId="11" borderId="89" xfId="0" applyFont="1" applyFill="1" applyBorder="1" applyAlignment="1">
      <alignment horizontal="left" vertical="top" wrapText="1"/>
    </xf>
    <xf numFmtId="0" fontId="7" fillId="11" borderId="90" xfId="0" applyFont="1" applyFill="1" applyBorder="1" applyAlignment="1">
      <alignment horizontal="left" vertical="top" wrapText="1"/>
    </xf>
    <xf numFmtId="0" fontId="7" fillId="11" borderId="28" xfId="0" applyFont="1" applyFill="1" applyBorder="1" applyAlignment="1">
      <alignment horizontal="left" vertical="top" wrapText="1"/>
    </xf>
    <xf numFmtId="0" fontId="7" fillId="11" borderId="0" xfId="0" applyFont="1" applyFill="1" applyBorder="1" applyAlignment="1">
      <alignment horizontal="left" vertical="top" wrapText="1"/>
    </xf>
    <xf numFmtId="0" fontId="7" fillId="11" borderId="27" xfId="0" applyFont="1" applyFill="1" applyBorder="1" applyAlignment="1">
      <alignment horizontal="left" vertical="top" wrapText="1"/>
    </xf>
    <xf numFmtId="0" fontId="13" fillId="5" borderId="0" xfId="0" applyFont="1" applyFill="1" applyBorder="1" applyAlignment="1">
      <alignment horizontal="left" vertical="center" wrapText="1"/>
    </xf>
    <xf numFmtId="0" fontId="14" fillId="17" borderId="85" xfId="0" applyFont="1" applyFill="1" applyBorder="1" applyAlignment="1">
      <alignment horizontal="center" vertical="center" wrapText="1"/>
    </xf>
    <xf numFmtId="0" fontId="14" fillId="17" borderId="86" xfId="0" applyFont="1" applyFill="1" applyBorder="1" applyAlignment="1">
      <alignment horizontal="center" vertical="center" wrapText="1"/>
    </xf>
    <xf numFmtId="0" fontId="14" fillId="17" borderId="8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168" fontId="0" fillId="2" borderId="18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2" fillId="4" borderId="75" xfId="0" applyFont="1" applyFill="1" applyBorder="1" applyAlignment="1">
      <alignment horizontal="center" vertical="center" wrapText="1"/>
    </xf>
    <xf numFmtId="3" fontId="9" fillId="8" borderId="31" xfId="0" applyNumberFormat="1" applyFont="1" applyFill="1" applyBorder="1" applyAlignment="1">
      <alignment horizontal="center" vertical="center"/>
    </xf>
    <xf numFmtId="3" fontId="9" fillId="8" borderId="34" xfId="0" applyNumberFormat="1" applyFont="1" applyFill="1" applyBorder="1" applyAlignment="1">
      <alignment horizontal="center" vertical="center"/>
    </xf>
    <xf numFmtId="0" fontId="63" fillId="10" borderId="28" xfId="0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left" vertical="center" wrapText="1"/>
    </xf>
    <xf numFmtId="0" fontId="17" fillId="10" borderId="27" xfId="0" applyFont="1" applyFill="1" applyBorder="1" applyAlignment="1">
      <alignment horizontal="left" vertical="center" wrapText="1"/>
    </xf>
    <xf numFmtId="0" fontId="17" fillId="10" borderId="26" xfId="0" applyFont="1" applyFill="1" applyBorder="1" applyAlignment="1">
      <alignment horizontal="left" vertical="center" wrapText="1"/>
    </xf>
    <xf numFmtId="0" fontId="17" fillId="10" borderId="33" xfId="0" applyFont="1" applyFill="1" applyBorder="1" applyAlignment="1">
      <alignment horizontal="left" vertical="center" wrapText="1"/>
    </xf>
    <xf numFmtId="0" fontId="17" fillId="10" borderId="34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7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15" fillId="10" borderId="26" xfId="0" applyFont="1" applyFill="1" applyBorder="1" applyAlignment="1">
      <alignment horizontal="center" vertical="center"/>
    </xf>
    <xf numFmtId="0" fontId="25" fillId="10" borderId="33" xfId="0" applyFont="1" applyFill="1" applyBorder="1" applyAlignment="1">
      <alignment horizontal="center" vertical="center"/>
    </xf>
    <xf numFmtId="0" fontId="25" fillId="10" borderId="34" xfId="0" applyFont="1" applyFill="1" applyBorder="1" applyAlignment="1">
      <alignment horizontal="center" vertical="center"/>
    </xf>
    <xf numFmtId="0" fontId="17" fillId="10" borderId="29" xfId="0" applyFont="1" applyFill="1" applyBorder="1" applyAlignment="1">
      <alignment horizontal="left" vertical="center" wrapText="1"/>
    </xf>
    <xf numFmtId="0" fontId="17" fillId="10" borderId="30" xfId="0" applyFont="1" applyFill="1" applyBorder="1" applyAlignment="1">
      <alignment horizontal="left" vertical="center" wrapText="1"/>
    </xf>
    <xf numFmtId="0" fontId="17" fillId="10" borderId="31" xfId="0" applyFont="1" applyFill="1" applyBorder="1" applyAlignment="1">
      <alignment horizontal="left" vertical="center" wrapText="1"/>
    </xf>
    <xf numFmtId="0" fontId="10" fillId="2" borderId="74" xfId="0" applyFont="1" applyFill="1" applyBorder="1" applyAlignment="1">
      <alignment horizontal="center" vertical="center"/>
    </xf>
    <xf numFmtId="0" fontId="17" fillId="10" borderId="28" xfId="0" applyFont="1" applyFill="1" applyBorder="1" applyAlignment="1">
      <alignment horizontal="left" vertical="center" wrapText="1"/>
    </xf>
    <xf numFmtId="0" fontId="17" fillId="10" borderId="32" xfId="0" applyFont="1" applyFill="1" applyBorder="1" applyAlignment="1">
      <alignment horizontal="left" vertical="center" wrapText="1"/>
    </xf>
    <xf numFmtId="0" fontId="17" fillId="10" borderId="37" xfId="0" applyFont="1" applyFill="1" applyBorder="1" applyAlignment="1">
      <alignment horizontal="left" vertical="center" wrapText="1"/>
    </xf>
    <xf numFmtId="0" fontId="17" fillId="10" borderId="39" xfId="0" applyFont="1" applyFill="1" applyBorder="1" applyAlignment="1">
      <alignment horizontal="left" vertical="center" wrapText="1"/>
    </xf>
    <xf numFmtId="168" fontId="0" fillId="2" borderId="74" xfId="0" applyNumberFormat="1" applyFont="1" applyFill="1" applyBorder="1" applyAlignment="1">
      <alignment horizontal="center"/>
    </xf>
    <xf numFmtId="168" fontId="0" fillId="2" borderId="36" xfId="0" applyNumberFormat="1" applyFont="1" applyFill="1" applyBorder="1" applyAlignment="1">
      <alignment horizontal="center"/>
    </xf>
    <xf numFmtId="0" fontId="7" fillId="2" borderId="26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34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center"/>
    </xf>
    <xf numFmtId="0" fontId="10" fillId="2" borderId="38" xfId="0" applyFont="1" applyFill="1" applyBorder="1" applyAlignment="1">
      <alignment horizontal="center" vertical="center" wrapText="1"/>
    </xf>
    <xf numFmtId="0" fontId="10" fillId="2" borderId="91" xfId="0" applyFont="1" applyFill="1" applyBorder="1" applyAlignment="1">
      <alignment horizontal="center" vertical="center" wrapText="1"/>
    </xf>
    <xf numFmtId="168" fontId="10" fillId="2" borderId="18" xfId="0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43" fillId="0" borderId="29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vertical="center"/>
    </xf>
    <xf numFmtId="0" fontId="0" fillId="2" borderId="27" xfId="0" applyFont="1" applyFill="1" applyBorder="1" applyAlignment="1">
      <alignment horizontal="center"/>
    </xf>
    <xf numFmtId="0" fontId="31" fillId="0" borderId="92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0" fillId="0" borderId="94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45" fillId="0" borderId="96" xfId="0" applyFont="1" applyBorder="1" applyAlignment="1">
      <alignment horizontal="left" vertical="center" wrapText="1"/>
    </xf>
    <xf numFmtId="0" fontId="31" fillId="0" borderId="96" xfId="0" applyFont="1" applyBorder="1" applyAlignment="1">
      <alignment horizontal="left" vertical="center" wrapText="1"/>
    </xf>
    <xf numFmtId="0" fontId="31" fillId="0" borderId="97" xfId="0" applyFont="1" applyBorder="1" applyAlignment="1">
      <alignment horizontal="left" vertical="center" wrapText="1"/>
    </xf>
    <xf numFmtId="0" fontId="9" fillId="0" borderId="98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left" vertical="center" wrapText="1"/>
    </xf>
    <xf numFmtId="0" fontId="21" fillId="14" borderId="66" xfId="0" applyFont="1" applyFill="1" applyBorder="1" applyAlignment="1">
      <alignment horizontal="left" vertical="center" wrapText="1"/>
    </xf>
    <xf numFmtId="0" fontId="21" fillId="14" borderId="100" xfId="0" applyFont="1" applyFill="1" applyBorder="1" applyAlignment="1">
      <alignment horizontal="left" vertical="center" wrapText="1"/>
    </xf>
    <xf numFmtId="0" fontId="21" fillId="14" borderId="63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2" fillId="7" borderId="101" xfId="0" applyFont="1" applyFill="1" applyBorder="1" applyAlignment="1">
      <alignment horizontal="left" vertical="center" wrapText="1"/>
    </xf>
    <xf numFmtId="0" fontId="22" fillId="7" borderId="48" xfId="0" applyFont="1" applyFill="1" applyBorder="1" applyAlignment="1">
      <alignment horizontal="left" vertical="center" wrapText="1"/>
    </xf>
    <xf numFmtId="0" fontId="21" fillId="14" borderId="102" xfId="0" applyFont="1" applyFill="1" applyBorder="1" applyAlignment="1">
      <alignment horizontal="left" vertical="center" wrapText="1"/>
    </xf>
    <xf numFmtId="0" fontId="21" fillId="14" borderId="65" xfId="0" applyFont="1" applyFill="1" applyBorder="1" applyAlignment="1">
      <alignment horizontal="left" vertical="center" wrapText="1"/>
    </xf>
    <xf numFmtId="0" fontId="22" fillId="0" borderId="103" xfId="0" applyFont="1" applyFill="1" applyBorder="1" applyAlignment="1">
      <alignment horizontal="left" vertical="center" wrapText="1"/>
    </xf>
    <xf numFmtId="0" fontId="22" fillId="0" borderId="104" xfId="0" applyFont="1" applyFill="1" applyBorder="1" applyAlignment="1">
      <alignment horizontal="left" vertical="center" wrapText="1"/>
    </xf>
    <xf numFmtId="0" fontId="21" fillId="14" borderId="105" xfId="0" applyFont="1" applyFill="1" applyBorder="1" applyAlignment="1">
      <alignment horizontal="left" vertical="center" wrapText="1"/>
    </xf>
    <xf numFmtId="0" fontId="34" fillId="0" borderId="106" xfId="6" applyBorder="1" applyAlignment="1">
      <alignment horizontal="left" vertical="center" wrapText="1"/>
    </xf>
    <xf numFmtId="0" fontId="35" fillId="0" borderId="106" xfId="6" applyFont="1" applyBorder="1" applyAlignment="1">
      <alignment horizontal="left" vertical="center" wrapText="1"/>
    </xf>
    <xf numFmtId="0" fontId="35" fillId="0" borderId="107" xfId="6" applyFont="1" applyBorder="1" applyAlignment="1">
      <alignment horizontal="left" vertical="center" wrapText="1"/>
    </xf>
  </cellXfs>
  <cellStyles count="7">
    <cellStyle name="Comma" xfId="4"/>
    <cellStyle name="Comma [0]" xfId="5"/>
    <cellStyle name="Currency" xfId="2"/>
    <cellStyle name="Currency [0]" xfId="3"/>
    <cellStyle name="Hipervínculo" xfId="6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Emisje (t CO2 / rok) Kampus 1</a:t>
            </a:r>
          </a:p>
        </c:rich>
      </c:tx>
      <c:layout>
        <c:manualLayout>
          <c:xMode val="edge"/>
          <c:yMode val="edge"/>
          <c:x val="0.32850000000000001"/>
          <c:y val="1.8499999999999999E-2"/>
        </c:manualLayout>
      </c:layout>
      <c:overlay val="0"/>
      <c:spPr>
        <a:noFill/>
        <a:ln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25000000000001"/>
          <c:y val="0.1235"/>
          <c:w val="0.73624999999999996"/>
          <c:h val="0.8040000000000000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'Univ CO2 emissions'!$D$51</c:f>
              <c:strCache>
                <c:ptCount val="1"/>
                <c:pt idx="0">
                  <c:v>Emisje (t CO2/rok)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'Univ CO2 emissions'!$C$52:$C$63</c:f>
              <c:strCache>
                <c:ptCount val="10"/>
                <c:pt idx="0">
                  <c:v>Samochód</c:v>
                </c:pt>
                <c:pt idx="1">
                  <c:v>Skuter</c:v>
                </c:pt>
                <c:pt idx="2">
                  <c:v>Motocykl</c:v>
                </c:pt>
                <c:pt idx="3">
                  <c:v>Autobus miejski</c:v>
                </c:pt>
                <c:pt idx="4">
                  <c:v>Autobus dalekobieżny/autokar</c:v>
                </c:pt>
                <c:pt idx="5">
                  <c:v>Pociąg</c:v>
                </c:pt>
                <c:pt idx="6">
                  <c:v>Pociąg podmiejski/metro</c:v>
                </c:pt>
                <c:pt idx="7">
                  <c:v>Tramwaj/trolejbus</c:v>
                </c:pt>
                <c:pt idx="8">
                  <c:v>Rower</c:v>
                </c:pt>
                <c:pt idx="9">
                  <c:v>Na piechotę</c:v>
                </c:pt>
              </c:strCache>
            </c:strRef>
          </c:cat>
          <c:val>
            <c:numRef>
              <c:f>'Univ CO2 emissions'!$D$52:$D$63</c:f>
              <c:numCache>
                <c:formatCode>0</c:formatCode>
                <c:ptCount val="12"/>
                <c:pt idx="0">
                  <c:v>13639.872685714283</c:v>
                </c:pt>
                <c:pt idx="1">
                  <c:v>1759.78152</c:v>
                </c:pt>
                <c:pt idx="2">
                  <c:v>2484.3974399999997</c:v>
                </c:pt>
                <c:pt idx="3">
                  <c:v>4545.3887999999997</c:v>
                </c:pt>
                <c:pt idx="4">
                  <c:v>2815.9617599999997</c:v>
                </c:pt>
                <c:pt idx="5">
                  <c:v>246.571776</c:v>
                </c:pt>
                <c:pt idx="6">
                  <c:v>976.0132799999999</c:v>
                </c:pt>
                <c:pt idx="7">
                  <c:v>1752.1539839999998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56960"/>
        <c:axId val="133658496"/>
        <c:axId val="0"/>
      </c:bar3DChart>
      <c:catAx>
        <c:axId val="1336569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33658496"/>
        <c:crosses val="autoZero"/>
        <c:auto val="1"/>
        <c:lblAlgn val="ctr"/>
        <c:lblOffset val="100"/>
        <c:noMultiLvlLbl val="0"/>
      </c:catAx>
      <c:valAx>
        <c:axId val="133658496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33656960"/>
        <c:crosses val="autoZero"/>
        <c:crossBetween val="between"/>
      </c:valAx>
    </c:plotArea>
    <c:plotVisOnly val="1"/>
    <c:dispBlanksAs val="gap"/>
    <c:showDLblsOverMax val="1"/>
  </c:chart>
  <c:txPr>
    <a:bodyPr rot="0" vert="horz"/>
    <a:lstStyle/>
    <a:p>
      <a:pPr>
        <a:defRPr lang="en-US" u="none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Rozkład emisji CO2 według </a:t>
            </a:r>
            <a:r>
              <a:rPr lang="pl-PL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środków </a:t>
            </a:r>
            <a:r>
              <a:rPr lang="en-US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transportu. Kampus 1</a:t>
            </a:r>
          </a:p>
        </c:rich>
      </c:tx>
      <c:layout>
        <c:manualLayout>
          <c:xMode val="edge"/>
          <c:yMode val="edge"/>
          <c:x val="0.13725000000000001"/>
          <c:y val="3.6249999999999998E-2"/>
        </c:manualLayout>
      </c:layout>
      <c:overlay val="0"/>
      <c:spPr>
        <a:noFill/>
        <a:ln>
          <a:noFill/>
        </a:ln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499999999999999E-2"/>
          <c:y val="0.27900000000000003"/>
          <c:w val="0.59225000000000005"/>
          <c:h val="0.62375000000000003"/>
        </c:manualLayout>
      </c:layout>
      <c:pie3DChart>
        <c:varyColors val="1"/>
        <c:ser>
          <c:idx val="0"/>
          <c:order val="0"/>
          <c:dPt>
            <c:idx val="6"/>
            <c:bubble3D val="0"/>
            <c:spPr>
              <a:solidFill>
                <a:srgbClr val="00B0F0"/>
              </a:solidFill>
            </c:spPr>
          </c:dPt>
          <c:dPt>
            <c:idx val="7"/>
            <c:bubble3D val="0"/>
            <c:spPr>
              <a:solidFill>
                <a:srgbClr val="FFCC66"/>
              </a:solidFill>
            </c:spPr>
          </c:dPt>
          <c:dPt>
            <c:idx val="8"/>
            <c:bubble3D val="0"/>
            <c:spPr>
              <a:solidFill>
                <a:srgbClr val="008000"/>
              </a:solidFill>
            </c:spPr>
          </c:dPt>
          <c:dPt>
            <c:idx val="9"/>
            <c:bubble3D val="0"/>
            <c:spPr>
              <a:solidFill>
                <a:srgbClr val="FF66CC"/>
              </a:solidFill>
            </c:spPr>
          </c:dPt>
          <c:dLbls>
            <c:dLbl>
              <c:idx val="5"/>
              <c:layout>
                <c:manualLayout>
                  <c:x val="-3.3250000000000002E-2"/>
                  <c:y val="-5.24999999999999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 algn="ctr">
                    <a:defRPr lang="en-US" u="none" baseline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500000000000002E-2"/>
                  <c:y val="-5.37499999999999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 algn="ctr">
                    <a:defRPr lang="en-US" u="none" baseline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249999999999999E-2"/>
                  <c:y val="-4.050000000000000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 algn="ctr">
                    <a:defRPr lang="en-US" u="none" baseline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8749999999999997E-2"/>
                  <c:y val="-3.5499999999999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 algn="ctr">
                    <a:defRPr lang="en-US" u="none" baseline="0"/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'Univ CO2 emissions'!$C$52:$C$61</c:f>
              <c:strCache>
                <c:ptCount val="10"/>
                <c:pt idx="0">
                  <c:v>Samochód</c:v>
                </c:pt>
                <c:pt idx="1">
                  <c:v>Skuter</c:v>
                </c:pt>
                <c:pt idx="2">
                  <c:v>Motocykl</c:v>
                </c:pt>
                <c:pt idx="3">
                  <c:v>Autobus miejski</c:v>
                </c:pt>
                <c:pt idx="4">
                  <c:v>Autobus dalekobieżny/autokar</c:v>
                </c:pt>
                <c:pt idx="5">
                  <c:v>Pociąg</c:v>
                </c:pt>
                <c:pt idx="6">
                  <c:v>Pociąg podmiejski/metro</c:v>
                </c:pt>
                <c:pt idx="7">
                  <c:v>Tramwaj/trolejbus</c:v>
                </c:pt>
                <c:pt idx="8">
                  <c:v>Rower</c:v>
                </c:pt>
                <c:pt idx="9">
                  <c:v>Na piechotę</c:v>
                </c:pt>
              </c:strCache>
            </c:strRef>
          </c:cat>
          <c:val>
            <c:numRef>
              <c:f>'Univ CO2 emissions'!$D$52:$D$61</c:f>
              <c:numCache>
                <c:formatCode>0</c:formatCode>
                <c:ptCount val="10"/>
                <c:pt idx="0">
                  <c:v>13639.872685714283</c:v>
                </c:pt>
                <c:pt idx="1">
                  <c:v>1759.78152</c:v>
                </c:pt>
                <c:pt idx="2">
                  <c:v>2484.3974399999997</c:v>
                </c:pt>
                <c:pt idx="3">
                  <c:v>4545.3887999999997</c:v>
                </c:pt>
                <c:pt idx="4">
                  <c:v>2815.9617599999997</c:v>
                </c:pt>
                <c:pt idx="5">
                  <c:v>246.571776</c:v>
                </c:pt>
                <c:pt idx="6">
                  <c:v>976.0132799999999</c:v>
                </c:pt>
                <c:pt idx="7">
                  <c:v>1752.1539839999998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9774999999999998"/>
          <c:y val="0.17199999999999999"/>
          <c:w val="0.26800000000000002"/>
          <c:h val="0.81025000000000003"/>
        </c:manualLayout>
      </c:layout>
      <c:overlay val="0"/>
    </c:legend>
    <c:plotVisOnly val="1"/>
    <c:dispBlanksAs val="gap"/>
    <c:showDLblsOverMax val="1"/>
  </c:chart>
  <c:txPr>
    <a:bodyPr rot="0" vert="horz"/>
    <a:lstStyle/>
    <a:p>
      <a:pPr>
        <a:defRPr lang="en-US" u="none" baseline="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png"/><Relationship Id="rId18" Type="http://schemas.openxmlformats.org/officeDocument/2006/relationships/image" Target="../media/image16.jpeg"/><Relationship Id="rId26" Type="http://schemas.openxmlformats.org/officeDocument/2006/relationships/image" Target="../media/image24.jpeg"/><Relationship Id="rId3" Type="http://schemas.openxmlformats.org/officeDocument/2006/relationships/image" Target="../media/image1.png"/><Relationship Id="rId21" Type="http://schemas.openxmlformats.org/officeDocument/2006/relationships/image" Target="../media/image19.png"/><Relationship Id="rId7" Type="http://schemas.openxmlformats.org/officeDocument/2006/relationships/image" Target="../media/image5.png"/><Relationship Id="rId12" Type="http://schemas.openxmlformats.org/officeDocument/2006/relationships/image" Target="../media/image10.png"/><Relationship Id="rId17" Type="http://schemas.openxmlformats.org/officeDocument/2006/relationships/image" Target="../media/image15.jpeg"/><Relationship Id="rId25" Type="http://schemas.openxmlformats.org/officeDocument/2006/relationships/image" Target="../media/image23.jpeg"/><Relationship Id="rId2" Type="http://schemas.openxmlformats.org/officeDocument/2006/relationships/chart" Target="../charts/chart2.xml"/><Relationship Id="rId16" Type="http://schemas.openxmlformats.org/officeDocument/2006/relationships/image" Target="../media/image14.png"/><Relationship Id="rId20" Type="http://schemas.openxmlformats.org/officeDocument/2006/relationships/image" Target="../media/image18.png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24" Type="http://schemas.openxmlformats.org/officeDocument/2006/relationships/image" Target="../media/image22.jpeg"/><Relationship Id="rId5" Type="http://schemas.openxmlformats.org/officeDocument/2006/relationships/image" Target="../media/image3.png"/><Relationship Id="rId15" Type="http://schemas.openxmlformats.org/officeDocument/2006/relationships/image" Target="../media/image13.png"/><Relationship Id="rId23" Type="http://schemas.openxmlformats.org/officeDocument/2006/relationships/image" Target="../media/image21.jpeg"/><Relationship Id="rId10" Type="http://schemas.openxmlformats.org/officeDocument/2006/relationships/image" Target="../media/image8.png"/><Relationship Id="rId19" Type="http://schemas.openxmlformats.org/officeDocument/2006/relationships/image" Target="../media/image17.jpeg"/><Relationship Id="rId4" Type="http://schemas.openxmlformats.org/officeDocument/2006/relationships/image" Target="../media/image2.png"/><Relationship Id="rId9" Type="http://schemas.openxmlformats.org/officeDocument/2006/relationships/image" Target="../media/image7.png"/><Relationship Id="rId14" Type="http://schemas.openxmlformats.org/officeDocument/2006/relationships/image" Target="../media/image12.png"/><Relationship Id="rId22" Type="http://schemas.openxmlformats.org/officeDocument/2006/relationships/image" Target="../media/image20.jpeg"/><Relationship Id="rId27" Type="http://schemas.openxmlformats.org/officeDocument/2006/relationships/image" Target="../media/image2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193828</xdr:colOff>
      <xdr:row>49</xdr:row>
      <xdr:rowOff>317500</xdr:rowOff>
    </xdr:from>
    <xdr:to>
      <xdr:col>11</xdr:col>
      <xdr:colOff>532582</xdr:colOff>
      <xdr:row>69</xdr:row>
      <xdr:rowOff>78556</xdr:rowOff>
    </xdr:to>
    <xdr:graphicFrame macro="">
      <xdr:nvGraphicFramePr>
        <xdr:cNvPr id="3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542822</xdr:colOff>
      <xdr:row>70</xdr:row>
      <xdr:rowOff>183125</xdr:rowOff>
    </xdr:from>
    <xdr:to>
      <xdr:col>11</xdr:col>
      <xdr:colOff>202790</xdr:colOff>
      <xdr:row>85</xdr:row>
      <xdr:rowOff>71695</xdr:rowOff>
    </xdr:to>
    <xdr:graphicFrame macro="">
      <xdr:nvGraphicFramePr>
        <xdr:cNvPr id="4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15</xdr:col>
      <xdr:colOff>188451</xdr:colOff>
      <xdr:row>25</xdr:row>
      <xdr:rowOff>184357</xdr:rowOff>
    </xdr:from>
    <xdr:to>
      <xdr:col>17</xdr:col>
      <xdr:colOff>376685</xdr:colOff>
      <xdr:row>33</xdr:row>
      <xdr:rowOff>143388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67975" y="5486400"/>
          <a:ext cx="3219450" cy="1990725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519515</xdr:colOff>
      <xdr:row>25</xdr:row>
      <xdr:rowOff>180631</xdr:rowOff>
    </xdr:from>
    <xdr:to>
      <xdr:col>21</xdr:col>
      <xdr:colOff>334433</xdr:colOff>
      <xdr:row>33</xdr:row>
      <xdr:rowOff>153629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830300" y="5486400"/>
          <a:ext cx="3895725" cy="2000250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22</xdr:col>
      <xdr:colOff>323940</xdr:colOff>
      <xdr:row>25</xdr:row>
      <xdr:rowOff>163872</xdr:rowOff>
    </xdr:from>
    <xdr:to>
      <xdr:col>26</xdr:col>
      <xdr:colOff>483995</xdr:colOff>
      <xdr:row>33</xdr:row>
      <xdr:rowOff>174115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8068925" y="5467350"/>
          <a:ext cx="3648075" cy="2038350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15</xdr:col>
      <xdr:colOff>143387</xdr:colOff>
      <xdr:row>14</xdr:row>
      <xdr:rowOff>61451</xdr:rowOff>
    </xdr:from>
    <xdr:to>
      <xdr:col>16</xdr:col>
      <xdr:colOff>583361</xdr:colOff>
      <xdr:row>15</xdr:row>
      <xdr:rowOff>104619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420350" y="3143250"/>
          <a:ext cx="2619375" cy="2381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17</xdr:col>
      <xdr:colOff>10243</xdr:colOff>
      <xdr:row>14</xdr:row>
      <xdr:rowOff>102419</xdr:rowOff>
    </xdr:from>
    <xdr:to>
      <xdr:col>20</xdr:col>
      <xdr:colOff>1591967</xdr:colOff>
      <xdr:row>15</xdr:row>
      <xdr:rowOff>115104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315950" y="3190875"/>
          <a:ext cx="3838575" cy="20002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15</xdr:col>
      <xdr:colOff>348225</xdr:colOff>
      <xdr:row>55</xdr:row>
      <xdr:rowOff>92177</xdr:rowOff>
    </xdr:from>
    <xdr:to>
      <xdr:col>19</xdr:col>
      <xdr:colOff>249615</xdr:colOff>
      <xdr:row>66</xdr:row>
      <xdr:rowOff>132121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8"/>
        <a:srcRect l="23635" t="39530" r="30149" b="19995"/>
        <a:stretch>
          <a:fillRect/>
        </a:stretch>
      </xdr:blipFill>
      <xdr:spPr bwMode="auto">
        <a:xfrm>
          <a:off x="10629900" y="12030075"/>
          <a:ext cx="4457700" cy="2143125"/>
        </a:xfrm>
        <a:prstGeom prst="rect">
          <a:avLst/>
        </a:prstGeom>
        <a:ln w="3175"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15</xdr:col>
      <xdr:colOff>1362179</xdr:colOff>
      <xdr:row>50</xdr:row>
      <xdr:rowOff>112660</xdr:rowOff>
    </xdr:from>
    <xdr:to>
      <xdr:col>17</xdr:col>
      <xdr:colOff>10244</xdr:colOff>
      <xdr:row>50</xdr:row>
      <xdr:rowOff>288558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639550" y="10915650"/>
          <a:ext cx="1676400" cy="1714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17</xdr:col>
      <xdr:colOff>71694</xdr:colOff>
      <xdr:row>50</xdr:row>
      <xdr:rowOff>99787</xdr:rowOff>
    </xdr:from>
    <xdr:to>
      <xdr:col>24</xdr:col>
      <xdr:colOff>635000</xdr:colOff>
      <xdr:row>50</xdr:row>
      <xdr:rowOff>289995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82625" y="10896600"/>
          <a:ext cx="6677025" cy="1905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15</xdr:col>
      <xdr:colOff>1816304</xdr:colOff>
      <xdr:row>89</xdr:row>
      <xdr:rowOff>61451</xdr:rowOff>
    </xdr:from>
    <xdr:to>
      <xdr:col>24</xdr:col>
      <xdr:colOff>689692</xdr:colOff>
      <xdr:row>90</xdr:row>
      <xdr:rowOff>184354</xdr:rowOff>
    </xdr:to>
    <xdr:sp macro="" textlink="">
      <xdr:nvSpPr>
        <xdr:cNvPr id="40" name="Cuadro de texto 5"/>
        <xdr:cNvSpPr txBox="1"/>
      </xdr:nvSpPr>
      <xdr:spPr>
        <a:xfrm>
          <a:off x="12096750" y="18773775"/>
          <a:ext cx="8010525" cy="314325"/>
        </a:xfrm>
        <a:prstGeom prst="rect">
          <a:avLst/>
        </a:prstGeom>
        <a:solidFill>
          <a:srgbClr val="FFFFFF"/>
        </a:solidFill>
        <a:ln w="6350">
          <a:gradFill>
            <a:gsLst>
              <a:gs pos="0">
                <a:schemeClr val="accent1">
                  <a:lumMod val="60000"/>
                  <a:lumOff val="40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07000"/>
            </a:lnSpc>
            <a:spcBef>
              <a:spcPts val="600"/>
            </a:spcBef>
            <a:spcAft>
              <a:spcPts val="600"/>
            </a:spcAft>
          </a:pPr>
          <a:r>
            <a:rPr lang="en-GB" sz="105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Total Average distance (Km/day)</a:t>
          </a:r>
          <a:r>
            <a:rPr lang="en-GB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en-US" sz="11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=  </a:t>
          </a:r>
          <a:r>
            <a:rPr lang="en-US" sz="1000" b="1">
              <a:effectLst/>
              <a:ea typeface="Calibri" panose="020F0502020204030204" pitchFamily="34" charset="0"/>
              <a:cs typeface="Times New Roman" panose="02020603050405020304" pitchFamily="18" charset="0"/>
            </a:rPr>
            <a:t>(Average journey distance between home to university) x (2 x Average No. return journeys per day)</a:t>
          </a:r>
          <a:endParaRPr lang="es-ES" sz="10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15</xdr:col>
      <xdr:colOff>1495323</xdr:colOff>
      <xdr:row>78</xdr:row>
      <xdr:rowOff>51209</xdr:rowOff>
    </xdr:from>
    <xdr:to>
      <xdr:col>19</xdr:col>
      <xdr:colOff>197353</xdr:colOff>
      <xdr:row>87</xdr:row>
      <xdr:rowOff>171472</xdr:rowOff>
    </xdr:to>
    <xdr:pic>
      <xdr:nvPicPr>
        <xdr:cNvPr id="42" name="Imagen 4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772900" y="16487775"/>
          <a:ext cx="3257550" cy="1838325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15</xdr:col>
      <xdr:colOff>1188065</xdr:colOff>
      <xdr:row>104</xdr:row>
      <xdr:rowOff>133146</xdr:rowOff>
    </xdr:from>
    <xdr:to>
      <xdr:col>18</xdr:col>
      <xdr:colOff>615598</xdr:colOff>
      <xdr:row>113</xdr:row>
      <xdr:rowOff>177576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468100" y="22050375"/>
          <a:ext cx="3219450" cy="1762125"/>
        </a:xfrm>
        <a:prstGeom prst="rect">
          <a:avLst/>
        </a:prstGeom>
        <a:ln w="3175">
          <a:noFill/>
        </a:ln>
      </xdr:spPr>
    </xdr:pic>
    <xdr:clientData/>
  </xdr:twoCellAnchor>
  <xdr:twoCellAnchor>
    <xdr:from>
      <xdr:col>15</xdr:col>
      <xdr:colOff>1314450</xdr:colOff>
      <xdr:row>76</xdr:row>
      <xdr:rowOff>9525</xdr:rowOff>
    </xdr:from>
    <xdr:to>
      <xdr:col>26</xdr:col>
      <xdr:colOff>609600</xdr:colOff>
      <xdr:row>77</xdr:row>
      <xdr:rowOff>0</xdr:rowOff>
    </xdr:to>
    <xdr:pic>
      <xdr:nvPicPr>
        <xdr:cNvPr id="24" name="23 Imagen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91925" y="16068675"/>
          <a:ext cx="9963150" cy="1809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15</xdr:col>
      <xdr:colOff>1457325</xdr:colOff>
      <xdr:row>101</xdr:row>
      <xdr:rowOff>1</xdr:rowOff>
    </xdr:from>
    <xdr:to>
      <xdr:col>27</xdr:col>
      <xdr:colOff>180975</xdr:colOff>
      <xdr:row>101</xdr:row>
      <xdr:rowOff>174747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34800" y="21345525"/>
          <a:ext cx="10153650" cy="1714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2</xdr:col>
      <xdr:colOff>57150</xdr:colOff>
      <xdr:row>125</xdr:row>
      <xdr:rowOff>9525</xdr:rowOff>
    </xdr:from>
    <xdr:to>
      <xdr:col>2</xdr:col>
      <xdr:colOff>1047750</xdr:colOff>
      <xdr:row>126</xdr:row>
      <xdr:rowOff>104775</xdr:rowOff>
    </xdr:to>
    <xdr:pic>
      <xdr:nvPicPr>
        <xdr:cNvPr id="69" name="Imagen 14" descr="novotec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" y="25965150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1304925</xdr:colOff>
      <xdr:row>125</xdr:row>
      <xdr:rowOff>66675</xdr:rowOff>
    </xdr:from>
    <xdr:to>
      <xdr:col>4</xdr:col>
      <xdr:colOff>381000</xdr:colOff>
      <xdr:row>126</xdr:row>
      <xdr:rowOff>142875</xdr:rowOff>
    </xdr:to>
    <xdr:pic>
      <xdr:nvPicPr>
        <xdr:cNvPr id="70" name="Imagen 15" descr="FEH_logo_color.png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4" t="34977" r="6713" b="18058"/>
        <a:stretch>
          <a:fillRect/>
        </a:stretch>
      </xdr:blipFill>
      <xdr:spPr bwMode="auto">
        <a:xfrm>
          <a:off x="1666875" y="26022300"/>
          <a:ext cx="1695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666750</xdr:colOff>
      <xdr:row>124</xdr:row>
      <xdr:rowOff>66675</xdr:rowOff>
    </xdr:from>
    <xdr:to>
      <xdr:col>8</xdr:col>
      <xdr:colOff>552450</xdr:colOff>
      <xdr:row>127</xdr:row>
      <xdr:rowOff>123825</xdr:rowOff>
    </xdr:to>
    <xdr:pic>
      <xdr:nvPicPr>
        <xdr:cNvPr id="72" name="Imagen 9" descr="logo-uab.png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24600" y="25831800"/>
          <a:ext cx="9715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124</xdr:row>
      <xdr:rowOff>142875</xdr:rowOff>
    </xdr:from>
    <xdr:to>
      <xdr:col>11</xdr:col>
      <xdr:colOff>9525</xdr:colOff>
      <xdr:row>127</xdr:row>
      <xdr:rowOff>95250</xdr:rowOff>
    </xdr:to>
    <xdr:pic>
      <xdr:nvPicPr>
        <xdr:cNvPr id="73" name="Imagen 18" descr="logo_unibg_blu10cm due righe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20050" y="25908000"/>
          <a:ext cx="857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762000</xdr:colOff>
      <xdr:row>124</xdr:row>
      <xdr:rowOff>161925</xdr:rowOff>
    </xdr:from>
    <xdr:to>
      <xdr:col>5</xdr:col>
      <xdr:colOff>228600</xdr:colOff>
      <xdr:row>127</xdr:row>
      <xdr:rowOff>0</xdr:rowOff>
    </xdr:to>
    <xdr:pic>
      <xdr:nvPicPr>
        <xdr:cNvPr id="74" name="Imagen 7" descr="znak PK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43325" y="259270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1666875</xdr:colOff>
      <xdr:row>125</xdr:row>
      <xdr:rowOff>9525</xdr:rowOff>
    </xdr:from>
    <xdr:to>
      <xdr:col>16</xdr:col>
      <xdr:colOff>276225</xdr:colOff>
      <xdr:row>126</xdr:row>
      <xdr:rowOff>104775</xdr:rowOff>
    </xdr:to>
    <xdr:pic>
      <xdr:nvPicPr>
        <xdr:cNvPr id="81" name="Imagen 14" descr="novotec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44350" y="25965150"/>
          <a:ext cx="7905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125</xdr:row>
      <xdr:rowOff>28575</xdr:rowOff>
    </xdr:from>
    <xdr:to>
      <xdr:col>18</xdr:col>
      <xdr:colOff>503465</xdr:colOff>
      <xdr:row>126</xdr:row>
      <xdr:rowOff>133350</xdr:rowOff>
    </xdr:to>
    <xdr:pic>
      <xdr:nvPicPr>
        <xdr:cNvPr id="82" name="Imagen 15" descr="FEH_logo_color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94" t="34977" r="6713" b="18058"/>
        <a:stretch>
          <a:fillRect/>
        </a:stretch>
      </xdr:blipFill>
      <xdr:spPr bwMode="auto">
        <a:xfrm>
          <a:off x="13306425" y="25984200"/>
          <a:ext cx="1266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552450</xdr:colOff>
      <xdr:row>124</xdr:row>
      <xdr:rowOff>28575</xdr:rowOff>
    </xdr:from>
    <xdr:to>
      <xdr:col>23</xdr:col>
      <xdr:colOff>495300</xdr:colOff>
      <xdr:row>127</xdr:row>
      <xdr:rowOff>85725</xdr:rowOff>
    </xdr:to>
    <xdr:pic>
      <xdr:nvPicPr>
        <xdr:cNvPr id="84" name="Imagen 9" descr="logo-uab.png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97525" y="25793700"/>
          <a:ext cx="857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352426</xdr:colOff>
      <xdr:row>124</xdr:row>
      <xdr:rowOff>85725</xdr:rowOff>
    </xdr:from>
    <xdr:to>
      <xdr:col>25</xdr:col>
      <xdr:colOff>695326</xdr:colOff>
      <xdr:row>127</xdr:row>
      <xdr:rowOff>38100</xdr:rowOff>
    </xdr:to>
    <xdr:pic>
      <xdr:nvPicPr>
        <xdr:cNvPr id="85" name="Imagen 18" descr="logo_unibg_blu10cm due righe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773900" y="25850850"/>
          <a:ext cx="1104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266700</xdr:colOff>
      <xdr:row>124</xdr:row>
      <xdr:rowOff>142875</xdr:rowOff>
    </xdr:from>
    <xdr:to>
      <xdr:col>19</xdr:col>
      <xdr:colOff>590550</xdr:colOff>
      <xdr:row>126</xdr:row>
      <xdr:rowOff>171450</xdr:rowOff>
    </xdr:to>
    <xdr:pic>
      <xdr:nvPicPr>
        <xdr:cNvPr id="86" name="Imagen 7" descr="znak PK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097125" y="25908000"/>
          <a:ext cx="3238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600075</xdr:colOff>
      <xdr:row>125</xdr:row>
      <xdr:rowOff>19050</xdr:rowOff>
    </xdr:from>
    <xdr:to>
      <xdr:col>7</xdr:col>
      <xdr:colOff>46567</xdr:colOff>
      <xdr:row>126</xdr:row>
      <xdr:rowOff>156845</xdr:rowOff>
    </xdr:to>
    <xdr:pic>
      <xdr:nvPicPr>
        <xdr:cNvPr id="55" name="54 Imagen" descr="https://upload.wikimedia.org/wikipedia/commons/6/6f/EUR-NL-ZW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4375" y="25974675"/>
          <a:ext cx="1704975" cy="32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714375</xdr:colOff>
      <xdr:row>124</xdr:row>
      <xdr:rowOff>171450</xdr:rowOff>
    </xdr:from>
    <xdr:to>
      <xdr:col>21</xdr:col>
      <xdr:colOff>457200</xdr:colOff>
      <xdr:row>126</xdr:row>
      <xdr:rowOff>137794</xdr:rowOff>
    </xdr:to>
    <xdr:pic>
      <xdr:nvPicPr>
        <xdr:cNvPr id="56" name="55 Imagen" descr="https://upload.wikimedia.org/wikipedia/commons/6/6f/EUR-NL-ZW.jpg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06800" y="25936575"/>
          <a:ext cx="15144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0</xdr:rowOff>
    </xdr:from>
    <xdr:to>
      <xdr:col>12</xdr:col>
      <xdr:colOff>247015</xdr:colOff>
      <xdr:row>4</xdr:row>
      <xdr:rowOff>103505</xdr:rowOff>
    </xdr:to>
    <xdr:pic>
      <xdr:nvPicPr>
        <xdr:cNvPr id="57" name="56 Imagen" descr="C:\Users\eh13\AppData\Local\Microsoft\Windows\INetCache\Content.Word\logo_UMOB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0300" y="0"/>
          <a:ext cx="356235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23</xdr:col>
      <xdr:colOff>228600</xdr:colOff>
      <xdr:row>0</xdr:row>
      <xdr:rowOff>66675</xdr:rowOff>
    </xdr:from>
    <xdr:to>
      <xdr:col>27</xdr:col>
      <xdr:colOff>742315</xdr:colOff>
      <xdr:row>4</xdr:row>
      <xdr:rowOff>170180</xdr:rowOff>
    </xdr:to>
    <xdr:pic>
      <xdr:nvPicPr>
        <xdr:cNvPr id="58" name="57 Imagen" descr="C:\Users\eh13\AppData\Local\Microsoft\Windows\INetCache\Content.Word\logo_UMOB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888075" y="66675"/>
          <a:ext cx="3562350" cy="1047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2emissiefactore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129"/>
  <sheetViews>
    <sheetView topLeftCell="O109" zoomScale="90" zoomScaleNormal="90" workbookViewId="0">
      <selection activeCell="P75" sqref="P75"/>
    </sheetView>
  </sheetViews>
  <sheetFormatPr baseColWidth="10" defaultColWidth="11.42578125" defaultRowHeight="15" x14ac:dyDescent="0.25"/>
  <cols>
    <col min="1" max="1" width="3" customWidth="1"/>
    <col min="2" max="2" width="2.42578125" customWidth="1"/>
    <col min="3" max="3" width="27.85546875" customWidth="1"/>
    <col min="4" max="4" width="11.42578125" customWidth="1"/>
    <col min="5" max="5" width="14.140625" customWidth="1"/>
    <col min="6" max="6" width="13.28515625" customWidth="1"/>
    <col min="7" max="7" width="20.28515625" customWidth="1"/>
    <col min="8" max="8" width="16.28515625" customWidth="1"/>
    <col min="9" max="9" width="15.140625" customWidth="1"/>
    <col min="10" max="10" width="14.28515625" bestFit="1" customWidth="1"/>
    <col min="11" max="11" width="2.42578125" customWidth="1"/>
    <col min="12" max="12" width="9.85546875" customWidth="1"/>
    <col min="13" max="13" width="4.28515625" customWidth="1"/>
    <col min="14" max="14" width="0.7109375" customWidth="1"/>
    <col min="15" max="15" width="6.28515625" style="11" customWidth="1"/>
    <col min="16" max="16" width="32.7109375" customWidth="1"/>
    <col min="17" max="17" width="12.7109375" customWidth="1"/>
    <col min="18" max="20" width="11.42578125" customWidth="1"/>
    <col min="21" max="21" width="26.7109375" customWidth="1"/>
    <col min="22" max="22" width="14.5703125" customWidth="1"/>
    <col min="23" max="23" width="18.28515625" customWidth="1"/>
    <col min="24" max="28" width="11.42578125" customWidth="1"/>
    <col min="29" max="29" width="2.140625" customWidth="1"/>
  </cols>
  <sheetData>
    <row r="2" spans="1:29" ht="14.45" x14ac:dyDescent="0.3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6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29" ht="28.5" customHeigh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1:29" thickBot="1" x14ac:dyDescent="0.35">
      <c r="A4" s="70"/>
      <c r="B4" s="70"/>
      <c r="C4" s="57"/>
      <c r="D4" s="70"/>
      <c r="E4" s="57"/>
      <c r="F4" s="70"/>
      <c r="G4" s="70"/>
      <c r="H4" s="70"/>
      <c r="I4" s="70"/>
      <c r="J4" s="70"/>
      <c r="K4" s="70"/>
      <c r="L4" s="70"/>
      <c r="M4" s="70"/>
      <c r="N4" s="6"/>
      <c r="O4" s="70"/>
      <c r="P4" s="57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1:29" ht="16.5" customHeight="1" thickBot="1" x14ac:dyDescent="0.3">
      <c r="A5" s="70"/>
      <c r="B5" s="276" t="s">
        <v>71</v>
      </c>
      <c r="C5" s="277"/>
      <c r="D5" s="277"/>
      <c r="E5" s="277"/>
      <c r="F5" s="277"/>
      <c r="G5" s="277"/>
      <c r="H5" s="277"/>
      <c r="I5" s="277"/>
      <c r="J5" s="277"/>
      <c r="K5" s="278"/>
      <c r="L5" s="149"/>
      <c r="M5" s="70"/>
      <c r="N5" s="6"/>
      <c r="O5" s="70"/>
      <c r="P5" s="301" t="s">
        <v>53</v>
      </c>
      <c r="Q5" s="301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1:29" ht="19.5" customHeight="1" x14ac:dyDescent="0.25">
      <c r="A6" s="70"/>
      <c r="B6" s="280" t="s">
        <v>54</v>
      </c>
      <c r="C6" s="280"/>
      <c r="D6" s="280"/>
      <c r="E6" s="280"/>
      <c r="F6" s="280"/>
      <c r="G6" s="280"/>
      <c r="H6" s="280"/>
      <c r="I6" s="280"/>
      <c r="J6" s="280"/>
      <c r="K6" s="280"/>
      <c r="L6" s="70"/>
      <c r="M6" s="70"/>
      <c r="N6" s="6"/>
      <c r="O6" s="70"/>
      <c r="P6" s="279" t="s">
        <v>138</v>
      </c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70"/>
    </row>
    <row r="7" spans="1:29" ht="14.25" customHeight="1" thickBot="1" x14ac:dyDescent="0.3">
      <c r="A7" s="70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70"/>
      <c r="M7" s="70"/>
      <c r="N7" s="6"/>
      <c r="O7" s="70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70"/>
    </row>
    <row r="8" spans="1:29" ht="10.5" customHeight="1" thickBot="1" x14ac:dyDescent="0.3">
      <c r="A8" s="70"/>
      <c r="B8" s="83"/>
      <c r="C8" s="84"/>
      <c r="D8" s="84"/>
      <c r="E8" s="84"/>
      <c r="F8" s="84"/>
      <c r="G8" s="84"/>
      <c r="H8" s="84"/>
      <c r="I8" s="84"/>
      <c r="J8" s="84"/>
      <c r="K8" s="85"/>
      <c r="L8" s="70"/>
      <c r="M8" s="70"/>
      <c r="N8" s="6"/>
      <c r="O8" s="70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70"/>
    </row>
    <row r="9" spans="1:29" ht="16.5" thickBot="1" x14ac:dyDescent="0.3">
      <c r="A9" s="70"/>
      <c r="B9" s="59"/>
      <c r="C9" s="302" t="s">
        <v>11</v>
      </c>
      <c r="D9" s="303"/>
      <c r="E9" s="303"/>
      <c r="F9" s="303"/>
      <c r="G9" s="303"/>
      <c r="H9" s="303"/>
      <c r="I9" s="303"/>
      <c r="J9" s="304"/>
      <c r="K9" s="119"/>
      <c r="L9" s="150"/>
      <c r="M9" s="70"/>
      <c r="N9" s="6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1:29" ht="15" customHeight="1" thickBot="1" x14ac:dyDescent="0.3">
      <c r="A10" s="70"/>
      <c r="B10" s="59"/>
      <c r="C10" s="238" t="s">
        <v>182</v>
      </c>
      <c r="D10" s="253" t="s">
        <v>64</v>
      </c>
      <c r="E10" s="253" t="s">
        <v>183</v>
      </c>
      <c r="F10" s="253" t="s">
        <v>66</v>
      </c>
      <c r="G10" s="250" t="s">
        <v>62</v>
      </c>
      <c r="H10" s="250"/>
      <c r="I10" s="244" t="s">
        <v>51</v>
      </c>
      <c r="J10" s="241" t="s">
        <v>65</v>
      </c>
      <c r="K10" s="120"/>
      <c r="L10" s="147"/>
      <c r="M10" s="70"/>
      <c r="N10" s="6"/>
      <c r="O10" s="70"/>
      <c r="P10" s="88" t="s">
        <v>63</v>
      </c>
      <c r="Q10" s="5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ht="37.5" customHeight="1" x14ac:dyDescent="0.25">
      <c r="A11" s="70"/>
      <c r="B11" s="59"/>
      <c r="C11" s="239"/>
      <c r="D11" s="254"/>
      <c r="E11" s="254"/>
      <c r="F11" s="254"/>
      <c r="G11" s="251" t="s">
        <v>52</v>
      </c>
      <c r="H11" s="251" t="s">
        <v>49</v>
      </c>
      <c r="I11" s="245"/>
      <c r="J11" s="242"/>
      <c r="K11" s="120"/>
      <c r="L11" s="147"/>
      <c r="M11" s="70"/>
      <c r="N11" s="6"/>
      <c r="O11" s="70"/>
      <c r="P11" s="234" t="s">
        <v>187</v>
      </c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C11" s="70"/>
    </row>
    <row r="12" spans="1:29" ht="4.5" customHeight="1" thickBot="1" x14ac:dyDescent="0.3">
      <c r="A12" s="70"/>
      <c r="B12" s="59"/>
      <c r="C12" s="240"/>
      <c r="D12" s="252"/>
      <c r="E12" s="252"/>
      <c r="F12" s="252"/>
      <c r="G12" s="252"/>
      <c r="H12" s="252"/>
      <c r="I12" s="246"/>
      <c r="J12" s="243"/>
      <c r="K12" s="120"/>
      <c r="L12" s="147"/>
      <c r="M12" s="70"/>
      <c r="N12" s="6"/>
      <c r="O12" s="70"/>
      <c r="P12" s="284" t="s">
        <v>165</v>
      </c>
      <c r="Q12" s="286" t="s">
        <v>55</v>
      </c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7"/>
      <c r="AC12" s="70"/>
    </row>
    <row r="13" spans="1:29" ht="19.5" customHeight="1" x14ac:dyDescent="0.25">
      <c r="A13" s="70"/>
      <c r="B13" s="59"/>
      <c r="C13" s="52" t="s">
        <v>56</v>
      </c>
      <c r="D13" s="53">
        <v>6.7</v>
      </c>
      <c r="E13" s="54">
        <f>D13*$D$33/100</f>
        <v>1574.5</v>
      </c>
      <c r="F13" s="54">
        <f t="shared" ref="F13:F30" si="0">$F$33*2*$H$33</f>
        <v>66.239999999999995</v>
      </c>
      <c r="G13" s="48">
        <v>0.17699999999999999</v>
      </c>
      <c r="H13" s="48" t="s">
        <v>163</v>
      </c>
      <c r="I13" s="139">
        <f t="shared" ref="I13:I21" si="1">G13/$J$33</f>
        <v>8.4285714285714283E-2</v>
      </c>
      <c r="J13" s="55">
        <f>E13*F13*I13*$D$35/1000</f>
        <v>1758.113691428571</v>
      </c>
      <c r="K13" s="121"/>
      <c r="L13" s="151"/>
      <c r="M13" s="70"/>
      <c r="N13" s="6"/>
      <c r="O13" s="70"/>
      <c r="P13" s="285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9"/>
      <c r="AC13" s="70"/>
    </row>
    <row r="14" spans="1:29" ht="15" customHeight="1" x14ac:dyDescent="0.25">
      <c r="A14" s="70"/>
      <c r="B14" s="59"/>
      <c r="C14" s="8" t="s">
        <v>57</v>
      </c>
      <c r="D14" s="41">
        <v>3.3</v>
      </c>
      <c r="E14" s="77">
        <f t="shared" ref="E14:E30" si="2">D14*$D$33/100</f>
        <v>775.5</v>
      </c>
      <c r="F14" s="77">
        <f t="shared" si="0"/>
        <v>66.239999999999995</v>
      </c>
      <c r="G14" s="78">
        <v>0.224</v>
      </c>
      <c r="H14" s="78" t="s">
        <v>163</v>
      </c>
      <c r="I14" s="128">
        <f t="shared" si="1"/>
        <v>0.10666666666666666</v>
      </c>
      <c r="J14" s="140">
        <f t="shared" ref="J14:J30" si="3">E14*F14*I14*$D$35/1000</f>
        <v>1095.8745599999997</v>
      </c>
      <c r="K14" s="121"/>
      <c r="L14" s="151"/>
      <c r="M14" s="70"/>
      <c r="N14" s="6"/>
      <c r="O14" s="70"/>
      <c r="P14" s="295" t="s">
        <v>188</v>
      </c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7"/>
      <c r="AC14" s="70"/>
    </row>
    <row r="15" spans="1:29" ht="15" customHeight="1" x14ac:dyDescent="0.25">
      <c r="A15" s="70"/>
      <c r="B15" s="59"/>
      <c r="C15" s="8" t="s">
        <v>58</v>
      </c>
      <c r="D15" s="41">
        <v>6.7</v>
      </c>
      <c r="E15" s="77">
        <f t="shared" si="2"/>
        <v>1574.5</v>
      </c>
      <c r="F15" s="77">
        <f t="shared" si="0"/>
        <v>66.239999999999995</v>
      </c>
      <c r="G15" s="78">
        <v>0.253</v>
      </c>
      <c r="H15" s="78" t="s">
        <v>163</v>
      </c>
      <c r="I15" s="128">
        <f t="shared" si="1"/>
        <v>0.12047619047619047</v>
      </c>
      <c r="J15" s="140">
        <f t="shared" si="3"/>
        <v>2513.0099657142855</v>
      </c>
      <c r="K15" s="121"/>
      <c r="L15" s="151"/>
      <c r="M15" s="70"/>
      <c r="N15" s="6"/>
      <c r="O15" s="70"/>
      <c r="P15" s="298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300"/>
      <c r="AC15" s="70"/>
    </row>
    <row r="16" spans="1:29" ht="15" customHeight="1" x14ac:dyDescent="0.25">
      <c r="A16" s="70"/>
      <c r="B16" s="59"/>
      <c r="C16" s="8" t="s">
        <v>59</v>
      </c>
      <c r="D16" s="41">
        <v>3.3</v>
      </c>
      <c r="E16" s="77">
        <f t="shared" si="2"/>
        <v>775.5</v>
      </c>
      <c r="F16" s="77">
        <f t="shared" si="0"/>
        <v>66.239999999999995</v>
      </c>
      <c r="G16" s="78">
        <v>0.16800000000000001</v>
      </c>
      <c r="H16" s="78" t="s">
        <v>163</v>
      </c>
      <c r="I16" s="128">
        <f t="shared" si="1"/>
        <v>0.08</v>
      </c>
      <c r="J16" s="140">
        <f t="shared" si="3"/>
        <v>821.90591999999992</v>
      </c>
      <c r="K16" s="121"/>
      <c r="L16" s="151"/>
      <c r="M16" s="70"/>
      <c r="N16" s="6"/>
      <c r="O16" s="70"/>
      <c r="P16" s="298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300"/>
      <c r="AC16" s="70"/>
    </row>
    <row r="17" spans="1:29" ht="15" customHeight="1" x14ac:dyDescent="0.25">
      <c r="A17" s="70"/>
      <c r="B17" s="59"/>
      <c r="C17" s="8" t="s">
        <v>60</v>
      </c>
      <c r="D17" s="41">
        <v>6.7</v>
      </c>
      <c r="E17" s="77">
        <f t="shared" si="2"/>
        <v>1574.5</v>
      </c>
      <c r="F17" s="77">
        <f t="shared" si="0"/>
        <v>66.239999999999995</v>
      </c>
      <c r="G17" s="78">
        <v>0.21299999999999999</v>
      </c>
      <c r="H17" s="78" t="s">
        <v>163</v>
      </c>
      <c r="I17" s="128">
        <f t="shared" si="1"/>
        <v>0.10142857142857142</v>
      </c>
      <c r="J17" s="140">
        <f t="shared" si="3"/>
        <v>2115.696137142857</v>
      </c>
      <c r="K17" s="121"/>
      <c r="L17" s="151"/>
      <c r="M17" s="70"/>
      <c r="N17" s="6"/>
      <c r="O17" s="70"/>
      <c r="P17" s="71" t="s">
        <v>21</v>
      </c>
      <c r="Q17" s="290" t="s">
        <v>203</v>
      </c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2"/>
      <c r="AC17" s="70"/>
    </row>
    <row r="18" spans="1:29" x14ac:dyDescent="0.25">
      <c r="A18" s="70"/>
      <c r="B18" s="59"/>
      <c r="C18" s="8" t="s">
        <v>61</v>
      </c>
      <c r="D18" s="41">
        <v>6.7</v>
      </c>
      <c r="E18" s="77">
        <f t="shared" si="2"/>
        <v>1574.5</v>
      </c>
      <c r="F18" s="77">
        <f t="shared" si="0"/>
        <v>66.239999999999995</v>
      </c>
      <c r="G18" s="78">
        <v>0.24099999999999999</v>
      </c>
      <c r="H18" s="78" t="s">
        <v>163</v>
      </c>
      <c r="I18" s="128">
        <f t="shared" si="1"/>
        <v>0.11476190476190476</v>
      </c>
      <c r="J18" s="140">
        <f t="shared" si="3"/>
        <v>2393.8158171428568</v>
      </c>
      <c r="K18" s="121"/>
      <c r="L18" s="151"/>
      <c r="M18" s="70"/>
      <c r="N18" s="6"/>
      <c r="O18" s="70"/>
      <c r="P18" s="72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4"/>
      <c r="AC18" s="70"/>
    </row>
    <row r="19" spans="1:29" ht="16.5" customHeight="1" x14ac:dyDescent="0.25">
      <c r="A19" s="70"/>
      <c r="B19" s="59"/>
      <c r="C19" s="16" t="s">
        <v>15</v>
      </c>
      <c r="D19" s="41">
        <v>3.3</v>
      </c>
      <c r="E19" s="77">
        <f t="shared" si="2"/>
        <v>775.5</v>
      </c>
      <c r="F19" s="77">
        <f t="shared" si="0"/>
        <v>66.239999999999995</v>
      </c>
      <c r="G19" s="78">
        <v>0.22</v>
      </c>
      <c r="H19" s="78" t="s">
        <v>163</v>
      </c>
      <c r="I19" s="128">
        <f t="shared" si="1"/>
        <v>0.10476190476190476</v>
      </c>
      <c r="J19" s="140">
        <f t="shared" si="3"/>
        <v>1076.3053714285713</v>
      </c>
      <c r="K19" s="121"/>
      <c r="L19" s="151"/>
      <c r="M19" s="70"/>
      <c r="N19" s="6"/>
      <c r="O19" s="70"/>
      <c r="P19" s="222" t="s">
        <v>166</v>
      </c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4"/>
      <c r="AC19" s="70"/>
    </row>
    <row r="20" spans="1:29" x14ac:dyDescent="0.25">
      <c r="A20" s="70"/>
      <c r="B20" s="59"/>
      <c r="C20" s="12" t="s">
        <v>12</v>
      </c>
      <c r="D20" s="41">
        <v>3.3</v>
      </c>
      <c r="E20" s="77">
        <f t="shared" si="2"/>
        <v>775.5</v>
      </c>
      <c r="F20" s="77">
        <f t="shared" si="0"/>
        <v>66.239999999999995</v>
      </c>
      <c r="G20" s="78">
        <v>0.16400000000000001</v>
      </c>
      <c r="H20" s="78" t="s">
        <v>163</v>
      </c>
      <c r="I20" s="128">
        <f t="shared" si="1"/>
        <v>7.8095238095238093E-2</v>
      </c>
      <c r="J20" s="140">
        <f t="shared" si="3"/>
        <v>802.33673142857128</v>
      </c>
      <c r="K20" s="121"/>
      <c r="L20" s="151"/>
      <c r="M20" s="70"/>
      <c r="N20" s="6"/>
      <c r="O20" s="70"/>
      <c r="P20" s="223" t="s">
        <v>140</v>
      </c>
      <c r="Q20" s="135"/>
      <c r="R20" s="217" t="s">
        <v>141</v>
      </c>
      <c r="S20" s="131"/>
      <c r="T20" s="131"/>
      <c r="U20" s="131"/>
      <c r="V20" s="217" t="s">
        <v>142</v>
      </c>
      <c r="W20" s="217"/>
      <c r="X20" s="133"/>
      <c r="Y20" s="133"/>
      <c r="Z20" s="133"/>
      <c r="AA20" s="133"/>
      <c r="AB20" s="134"/>
      <c r="AC20" s="70"/>
    </row>
    <row r="21" spans="1:29" ht="15.75" thickBot="1" x14ac:dyDescent="0.3">
      <c r="A21" s="70"/>
      <c r="B21" s="59"/>
      <c r="C21" s="13" t="s">
        <v>48</v>
      </c>
      <c r="D21" s="42">
        <v>6.7</v>
      </c>
      <c r="E21" s="43">
        <f t="shared" si="2"/>
        <v>1574.5</v>
      </c>
      <c r="F21" s="43">
        <f t="shared" si="0"/>
        <v>66.239999999999995</v>
      </c>
      <c r="G21" s="212">
        <v>0.107</v>
      </c>
      <c r="H21" s="49" t="s">
        <v>163</v>
      </c>
      <c r="I21" s="132">
        <f t="shared" si="1"/>
        <v>5.095238095238095E-2</v>
      </c>
      <c r="J21" s="141">
        <f t="shared" si="3"/>
        <v>1062.8144914285713</v>
      </c>
      <c r="K21" s="121"/>
      <c r="L21" s="151"/>
      <c r="M21" s="70"/>
      <c r="N21" s="6"/>
      <c r="O21" s="70"/>
      <c r="P21" s="223" t="s">
        <v>143</v>
      </c>
      <c r="Q21" s="135"/>
      <c r="R21" s="217" t="s">
        <v>124</v>
      </c>
      <c r="S21" s="131"/>
      <c r="T21" s="131"/>
      <c r="U21" s="131"/>
      <c r="V21" s="217" t="s">
        <v>129</v>
      </c>
      <c r="W21" s="217"/>
      <c r="X21" s="135"/>
      <c r="Y21" s="135"/>
      <c r="Z21" s="135"/>
      <c r="AA21" s="135"/>
      <c r="AB21" s="134"/>
      <c r="AC21" s="70"/>
    </row>
    <row r="22" spans="1:29" ht="15.75" customHeight="1" x14ac:dyDescent="0.25">
      <c r="A22" s="70"/>
      <c r="B22" s="59"/>
      <c r="C22" s="52" t="s">
        <v>13</v>
      </c>
      <c r="D22" s="53">
        <v>6.65</v>
      </c>
      <c r="E22" s="54">
        <f t="shared" si="2"/>
        <v>1562.75</v>
      </c>
      <c r="F22" s="54">
        <f t="shared" si="0"/>
        <v>66.239999999999995</v>
      </c>
      <c r="G22" s="48">
        <v>8.5000000000000006E-2</v>
      </c>
      <c r="H22" s="48" t="s">
        <v>164</v>
      </c>
      <c r="I22" s="142">
        <f t="shared" ref="I22:I28" si="4">G22</f>
        <v>8.5000000000000006E-2</v>
      </c>
      <c r="J22" s="55">
        <f t="shared" si="3"/>
        <v>1759.78152</v>
      </c>
      <c r="K22" s="121"/>
      <c r="L22" s="151"/>
      <c r="M22" s="70"/>
      <c r="N22" s="6"/>
      <c r="O22" s="70"/>
      <c r="P22" s="223" t="s">
        <v>144</v>
      </c>
      <c r="Q22" s="224"/>
      <c r="R22" s="217" t="s">
        <v>125</v>
      </c>
      <c r="S22" s="131"/>
      <c r="T22" s="131"/>
      <c r="U22" s="131"/>
      <c r="V22" s="217" t="s">
        <v>130</v>
      </c>
      <c r="W22" s="217"/>
      <c r="X22" s="217"/>
      <c r="Y22" s="217"/>
      <c r="Z22" s="217"/>
      <c r="AA22" s="217"/>
      <c r="AB22" s="134"/>
      <c r="AC22" s="70"/>
    </row>
    <row r="23" spans="1:29" ht="17.25" customHeight="1" thickBot="1" x14ac:dyDescent="0.3">
      <c r="A23" s="70"/>
      <c r="B23" s="59"/>
      <c r="C23" s="9" t="s">
        <v>14</v>
      </c>
      <c r="D23" s="42">
        <v>6.65</v>
      </c>
      <c r="E23" s="43">
        <f t="shared" si="2"/>
        <v>1562.75</v>
      </c>
      <c r="F23" s="43">
        <f t="shared" si="0"/>
        <v>66.239999999999995</v>
      </c>
      <c r="G23" s="49">
        <v>0.12</v>
      </c>
      <c r="H23" s="49" t="s">
        <v>164</v>
      </c>
      <c r="I23" s="51">
        <f t="shared" si="4"/>
        <v>0.12</v>
      </c>
      <c r="J23" s="141">
        <f t="shared" si="3"/>
        <v>2484.3974399999997</v>
      </c>
      <c r="K23" s="121"/>
      <c r="L23" s="151"/>
      <c r="M23" s="70"/>
      <c r="N23" s="6"/>
      <c r="O23" s="70"/>
      <c r="P23" s="223" t="s">
        <v>145</v>
      </c>
      <c r="Q23" s="138"/>
      <c r="R23" s="217" t="s">
        <v>126</v>
      </c>
      <c r="S23" s="131"/>
      <c r="T23" s="131"/>
      <c r="U23" s="131"/>
      <c r="V23" s="282" t="s">
        <v>131</v>
      </c>
      <c r="W23" s="282"/>
      <c r="X23" s="282"/>
      <c r="Y23" s="282"/>
      <c r="Z23" s="282"/>
      <c r="AA23" s="282"/>
      <c r="AB23" s="283"/>
      <c r="AC23" s="70"/>
    </row>
    <row r="24" spans="1:29" ht="17.25" customHeight="1" x14ac:dyDescent="0.25">
      <c r="A24" s="70"/>
      <c r="B24" s="59"/>
      <c r="C24" s="52" t="s">
        <v>16</v>
      </c>
      <c r="D24" s="53">
        <v>10</v>
      </c>
      <c r="E24" s="54">
        <f t="shared" si="2"/>
        <v>2350</v>
      </c>
      <c r="F24" s="54">
        <f t="shared" si="0"/>
        <v>66.239999999999995</v>
      </c>
      <c r="G24" s="143">
        <v>0.14599999999999999</v>
      </c>
      <c r="H24" s="48" t="s">
        <v>164</v>
      </c>
      <c r="I24" s="142">
        <f t="shared" si="4"/>
        <v>0.14599999999999999</v>
      </c>
      <c r="J24" s="55">
        <f t="shared" si="3"/>
        <v>4545.3887999999997</v>
      </c>
      <c r="K24" s="121"/>
      <c r="L24" s="151"/>
      <c r="M24" s="70"/>
      <c r="N24" s="6"/>
      <c r="O24" s="70"/>
      <c r="P24" s="223" t="s">
        <v>146</v>
      </c>
      <c r="Q24" s="138"/>
      <c r="R24" s="217" t="s">
        <v>127</v>
      </c>
      <c r="S24" s="136"/>
      <c r="T24" s="136"/>
      <c r="U24" s="136"/>
      <c r="V24" s="135" t="s">
        <v>132</v>
      </c>
      <c r="W24" s="135"/>
      <c r="X24" s="135"/>
      <c r="Y24" s="135"/>
      <c r="Z24" s="135"/>
      <c r="AA24" s="135"/>
      <c r="AB24" s="137"/>
      <c r="AC24" s="70"/>
    </row>
    <row r="25" spans="1:29" ht="17.25" customHeight="1" x14ac:dyDescent="0.25">
      <c r="A25" s="70"/>
      <c r="B25" s="59"/>
      <c r="C25" s="8" t="s">
        <v>17</v>
      </c>
      <c r="D25" s="41">
        <v>6.7</v>
      </c>
      <c r="E25" s="77">
        <f t="shared" si="2"/>
        <v>1574.5</v>
      </c>
      <c r="F25" s="77">
        <f t="shared" si="0"/>
        <v>66.239999999999995</v>
      </c>
      <c r="G25" s="78">
        <v>0.13500000000000001</v>
      </c>
      <c r="H25" s="78" t="s">
        <v>164</v>
      </c>
      <c r="I25" s="79">
        <f t="shared" si="4"/>
        <v>0.13500000000000001</v>
      </c>
      <c r="J25" s="140">
        <f t="shared" si="3"/>
        <v>2815.9617599999997</v>
      </c>
      <c r="K25" s="121"/>
      <c r="L25" s="151"/>
      <c r="M25" s="70"/>
      <c r="N25" s="6"/>
      <c r="O25" s="70"/>
      <c r="P25" s="225"/>
      <c r="Q25" s="138"/>
      <c r="R25" s="217" t="s">
        <v>128</v>
      </c>
      <c r="S25" s="138"/>
      <c r="T25" s="138"/>
      <c r="U25" s="138"/>
      <c r="V25" s="138"/>
      <c r="W25" s="138"/>
      <c r="X25" s="138"/>
      <c r="Y25" s="138"/>
      <c r="Z25" s="138"/>
      <c r="AA25" s="138"/>
      <c r="AB25" s="134"/>
      <c r="AC25" s="70"/>
    </row>
    <row r="26" spans="1:29" ht="17.25" customHeight="1" x14ac:dyDescent="0.25">
      <c r="A26" s="70"/>
      <c r="B26" s="59"/>
      <c r="C26" s="8" t="s">
        <v>20</v>
      </c>
      <c r="D26" s="41">
        <v>3.3</v>
      </c>
      <c r="E26" s="77">
        <f t="shared" si="2"/>
        <v>775.5</v>
      </c>
      <c r="F26" s="77">
        <f t="shared" si="0"/>
        <v>66.239999999999995</v>
      </c>
      <c r="G26" s="211">
        <v>2.4E-2</v>
      </c>
      <c r="H26" s="78" t="s">
        <v>164</v>
      </c>
      <c r="I26" s="79">
        <f t="shared" si="4"/>
        <v>2.4E-2</v>
      </c>
      <c r="J26" s="140">
        <f t="shared" si="3"/>
        <v>246.571776</v>
      </c>
      <c r="K26" s="121"/>
      <c r="L26" s="151"/>
      <c r="M26" s="70"/>
      <c r="N26" s="6"/>
      <c r="O26" s="70"/>
      <c r="P26" s="225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4"/>
      <c r="AC26" s="70"/>
    </row>
    <row r="27" spans="1:29" ht="17.25" customHeight="1" x14ac:dyDescent="0.25">
      <c r="A27" s="70"/>
      <c r="B27" s="59"/>
      <c r="C27" s="8" t="s">
        <v>18</v>
      </c>
      <c r="D27" s="41">
        <v>3.3</v>
      </c>
      <c r="E27" s="77">
        <f t="shared" si="2"/>
        <v>775.5</v>
      </c>
      <c r="F27" s="77">
        <f t="shared" si="0"/>
        <v>66.239999999999995</v>
      </c>
      <c r="G27" s="211">
        <v>9.5000000000000001E-2</v>
      </c>
      <c r="H27" s="78" t="s">
        <v>164</v>
      </c>
      <c r="I27" s="79">
        <f t="shared" si="4"/>
        <v>9.5000000000000001E-2</v>
      </c>
      <c r="J27" s="140">
        <f t="shared" si="3"/>
        <v>976.0132799999999</v>
      </c>
      <c r="K27" s="121"/>
      <c r="L27" s="151"/>
      <c r="M27" s="70"/>
      <c r="N27" s="6"/>
      <c r="O27" s="70"/>
      <c r="P27" s="59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70"/>
    </row>
    <row r="28" spans="1:29" ht="17.25" customHeight="1" thickBot="1" x14ac:dyDescent="0.3">
      <c r="A28" s="70"/>
      <c r="B28" s="59"/>
      <c r="C28" s="9" t="s">
        <v>19</v>
      </c>
      <c r="D28" s="42">
        <v>6.7</v>
      </c>
      <c r="E28" s="43">
        <f t="shared" si="2"/>
        <v>1574.5</v>
      </c>
      <c r="F28" s="43">
        <f t="shared" si="0"/>
        <v>66.239999999999995</v>
      </c>
      <c r="G28" s="49">
        <v>8.4000000000000005E-2</v>
      </c>
      <c r="H28" s="49" t="s">
        <v>164</v>
      </c>
      <c r="I28" s="51">
        <f t="shared" si="4"/>
        <v>8.4000000000000005E-2</v>
      </c>
      <c r="J28" s="141">
        <f t="shared" si="3"/>
        <v>1752.1539839999998</v>
      </c>
      <c r="K28" s="121"/>
      <c r="L28" s="151"/>
      <c r="M28" s="70"/>
      <c r="N28" s="6"/>
      <c r="O28" s="70"/>
      <c r="P28" s="59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70"/>
    </row>
    <row r="29" spans="1:29" ht="17.25" customHeight="1" thickBot="1" x14ac:dyDescent="0.3">
      <c r="A29" s="70"/>
      <c r="B29" s="59"/>
      <c r="C29" s="228" t="s">
        <v>122</v>
      </c>
      <c r="D29" s="44">
        <v>6.7</v>
      </c>
      <c r="E29" s="45">
        <f t="shared" si="2"/>
        <v>1574.5</v>
      </c>
      <c r="F29" s="45">
        <f t="shared" si="0"/>
        <v>66.239999999999995</v>
      </c>
      <c r="G29" s="50">
        <v>0</v>
      </c>
      <c r="H29" s="50" t="s">
        <v>164</v>
      </c>
      <c r="I29" s="144">
        <f t="shared" ref="I29:I30" si="5">G29</f>
        <v>0</v>
      </c>
      <c r="J29" s="46">
        <f t="shared" si="3"/>
        <v>0</v>
      </c>
      <c r="K29" s="121"/>
      <c r="L29" s="151"/>
      <c r="M29" s="70"/>
      <c r="N29" s="6"/>
      <c r="O29" s="70"/>
      <c r="P29" s="59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70"/>
    </row>
    <row r="30" spans="1:29" ht="17.25" customHeight="1" thickBot="1" x14ac:dyDescent="0.3">
      <c r="A30" s="70"/>
      <c r="B30" s="59"/>
      <c r="C30" s="10" t="s">
        <v>25</v>
      </c>
      <c r="D30" s="44">
        <v>3.3</v>
      </c>
      <c r="E30" s="45">
        <f t="shared" si="2"/>
        <v>775.5</v>
      </c>
      <c r="F30" s="45">
        <f t="shared" si="0"/>
        <v>66.239999999999995</v>
      </c>
      <c r="G30" s="50">
        <v>0</v>
      </c>
      <c r="H30" s="50" t="s">
        <v>164</v>
      </c>
      <c r="I30" s="144">
        <f t="shared" si="5"/>
        <v>0</v>
      </c>
      <c r="J30" s="46">
        <f t="shared" si="3"/>
        <v>0</v>
      </c>
      <c r="K30" s="121"/>
      <c r="L30" s="151"/>
      <c r="M30" s="70"/>
      <c r="N30" s="6"/>
      <c r="O30" s="70"/>
      <c r="P30" s="59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/>
      <c r="AC30" s="70"/>
    </row>
    <row r="31" spans="1:29" ht="15.75" customHeight="1" thickBot="1" x14ac:dyDescent="0.35">
      <c r="A31" s="70"/>
      <c r="B31" s="59"/>
      <c r="C31" s="247" t="s">
        <v>0</v>
      </c>
      <c r="D31" s="248"/>
      <c r="E31" s="248"/>
      <c r="F31" s="248"/>
      <c r="G31" s="248"/>
      <c r="H31" s="248"/>
      <c r="I31" s="249"/>
      <c r="J31" s="47">
        <f>SUM(J13:J30)</f>
        <v>28220.141245714283</v>
      </c>
      <c r="K31" s="122"/>
      <c r="L31" s="152"/>
      <c r="M31" s="70"/>
      <c r="N31" s="6"/>
      <c r="O31" s="70"/>
      <c r="P31" s="59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/>
      <c r="AC31" s="70"/>
    </row>
    <row r="32" spans="1:29" thickBot="1" x14ac:dyDescent="0.35">
      <c r="A32" s="70"/>
      <c r="B32" s="59"/>
      <c r="C32" s="57"/>
      <c r="D32" s="57"/>
      <c r="E32" s="57"/>
      <c r="F32" s="57"/>
      <c r="G32" s="57"/>
      <c r="H32" s="57"/>
      <c r="I32" s="57"/>
      <c r="J32" s="57"/>
      <c r="K32" s="58"/>
      <c r="L32" s="70"/>
      <c r="M32" s="70"/>
      <c r="N32" s="6"/>
      <c r="O32" s="70"/>
      <c r="P32" s="59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70"/>
    </row>
    <row r="33" spans="1:29" ht="42" customHeight="1" thickBot="1" x14ac:dyDescent="0.3">
      <c r="A33" s="70"/>
      <c r="B33" s="59"/>
      <c r="C33" s="76" t="s">
        <v>68</v>
      </c>
      <c r="D33" s="129">
        <v>23500</v>
      </c>
      <c r="E33" s="76" t="s">
        <v>69</v>
      </c>
      <c r="F33" s="130">
        <v>18.399999999999999</v>
      </c>
      <c r="G33" s="76" t="s">
        <v>70</v>
      </c>
      <c r="H33" s="130">
        <v>1.8</v>
      </c>
      <c r="I33" s="232" t="s">
        <v>184</v>
      </c>
      <c r="J33" s="130">
        <v>2.1</v>
      </c>
      <c r="K33" s="80"/>
      <c r="L33" s="70"/>
      <c r="M33" s="148"/>
      <c r="N33" s="6"/>
      <c r="O33" s="70"/>
      <c r="P33" s="59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70"/>
    </row>
    <row r="34" spans="1:29" thickBot="1" x14ac:dyDescent="0.35">
      <c r="A34" s="70"/>
      <c r="B34" s="59"/>
      <c r="C34" s="57"/>
      <c r="D34" s="57"/>
      <c r="E34" s="57"/>
      <c r="F34" s="57"/>
      <c r="G34" s="57"/>
      <c r="H34" s="57"/>
      <c r="I34" s="57"/>
      <c r="J34" s="57"/>
      <c r="K34" s="58"/>
      <c r="L34" s="70"/>
      <c r="M34" s="70"/>
      <c r="N34" s="6"/>
      <c r="O34" s="57"/>
      <c r="P34" s="56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  <c r="AC34" s="70"/>
    </row>
    <row r="35" spans="1:29" ht="15.75" thickBot="1" x14ac:dyDescent="0.3">
      <c r="A35" s="70"/>
      <c r="B35" s="59"/>
      <c r="C35" s="309" t="s">
        <v>202</v>
      </c>
      <c r="D35" s="310">
        <v>200</v>
      </c>
      <c r="E35" s="57"/>
      <c r="F35" s="57"/>
      <c r="G35" s="57"/>
      <c r="H35" s="57"/>
      <c r="I35" s="57"/>
      <c r="J35" s="57"/>
      <c r="K35" s="58"/>
      <c r="L35" s="70"/>
      <c r="M35" s="70"/>
      <c r="N35" s="6"/>
      <c r="O35" s="57"/>
      <c r="Q35" s="70"/>
      <c r="R35" s="70"/>
      <c r="S35" s="70"/>
      <c r="T35" s="57"/>
      <c r="U35" s="70"/>
      <c r="V35" s="70"/>
      <c r="W35" s="70"/>
      <c r="X35" s="70"/>
      <c r="Y35" s="70"/>
      <c r="Z35" s="70"/>
      <c r="AA35" s="70"/>
      <c r="AB35" s="70"/>
      <c r="AC35" s="70"/>
    </row>
    <row r="36" spans="1:29" ht="21.75" customHeight="1" thickBot="1" x14ac:dyDescent="0.3">
      <c r="A36" s="70"/>
      <c r="B36" s="59"/>
      <c r="C36" s="240"/>
      <c r="D36" s="311"/>
      <c r="E36" s="57"/>
      <c r="F36" s="57"/>
      <c r="G36" s="57"/>
      <c r="H36" s="57"/>
      <c r="I36" s="57"/>
      <c r="J36" s="57"/>
      <c r="K36" s="58"/>
      <c r="L36" s="70"/>
      <c r="M36" s="70"/>
      <c r="N36" s="6"/>
      <c r="O36" s="70"/>
      <c r="P36" s="89" t="s">
        <v>72</v>
      </c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</row>
    <row r="37" spans="1:29" ht="11.25" customHeight="1" thickBot="1" x14ac:dyDescent="0.3">
      <c r="A37" s="70"/>
      <c r="B37" s="73"/>
      <c r="C37" s="117"/>
      <c r="D37" s="118"/>
      <c r="E37" s="74"/>
      <c r="F37" s="74"/>
      <c r="G37" s="74"/>
      <c r="H37" s="74"/>
      <c r="I37" s="74"/>
      <c r="J37" s="74"/>
      <c r="K37" s="75"/>
      <c r="L37" s="70"/>
      <c r="M37" s="70"/>
      <c r="N37" s="6"/>
      <c r="O37" s="70"/>
      <c r="P37" s="268" t="s">
        <v>147</v>
      </c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70"/>
      <c r="AC37" s="70"/>
    </row>
    <row r="38" spans="1:29" ht="14.25" customHeight="1" x14ac:dyDescent="0.25">
      <c r="A38" s="70"/>
      <c r="B38" s="70"/>
      <c r="C38" s="147"/>
      <c r="D38" s="148"/>
      <c r="E38" s="70"/>
      <c r="F38" s="70"/>
      <c r="G38" s="70"/>
      <c r="H38" s="70"/>
      <c r="I38" s="70"/>
      <c r="J38" s="70"/>
      <c r="K38" s="70"/>
      <c r="L38" s="70"/>
      <c r="M38" s="70"/>
      <c r="N38" s="6"/>
      <c r="O38" s="70"/>
      <c r="P38" s="271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3"/>
      <c r="AC38" s="70"/>
    </row>
    <row r="39" spans="1:29" ht="17.25" customHeight="1" x14ac:dyDescent="0.25">
      <c r="A39" s="70"/>
      <c r="B39" s="343" t="s">
        <v>9</v>
      </c>
      <c r="C39" s="343"/>
      <c r="D39" s="343"/>
      <c r="E39" s="343"/>
      <c r="F39" s="343"/>
      <c r="G39" s="343"/>
      <c r="H39" s="343"/>
      <c r="I39" s="343"/>
      <c r="J39" s="343"/>
      <c r="K39" s="15"/>
      <c r="L39" s="70"/>
      <c r="M39" s="70"/>
      <c r="N39" s="6"/>
      <c r="O39" s="70"/>
      <c r="P39" s="318" t="s">
        <v>148</v>
      </c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20"/>
      <c r="AC39" s="70"/>
    </row>
    <row r="40" spans="1:29" ht="15" customHeight="1" x14ac:dyDescent="0.25">
      <c r="A40" s="70"/>
      <c r="B40" s="70"/>
      <c r="C40" s="67" t="s">
        <v>50</v>
      </c>
      <c r="D40" s="153"/>
      <c r="E40" s="67"/>
      <c r="F40" s="67"/>
      <c r="G40" s="70"/>
      <c r="H40" s="70"/>
      <c r="I40" s="70"/>
      <c r="J40" s="70"/>
      <c r="K40" s="70"/>
      <c r="L40" s="70"/>
      <c r="M40" s="70"/>
      <c r="N40" s="6"/>
      <c r="O40" s="70"/>
      <c r="P40" s="312" t="s">
        <v>189</v>
      </c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4"/>
      <c r="AC40" s="70"/>
    </row>
    <row r="41" spans="1:29" ht="15.75" thickBot="1" x14ac:dyDescent="0.3">
      <c r="A41" s="70"/>
      <c r="B41" s="70"/>
      <c r="C41" s="67" t="s">
        <v>10</v>
      </c>
      <c r="D41" s="153"/>
      <c r="E41" s="67"/>
      <c r="F41" s="67"/>
      <c r="G41" s="70"/>
      <c r="H41" s="70"/>
      <c r="I41" s="70"/>
      <c r="J41" s="70"/>
      <c r="K41" s="70"/>
      <c r="L41" s="70"/>
      <c r="M41" s="70"/>
      <c r="N41" s="6"/>
      <c r="O41" s="70"/>
      <c r="P41" s="315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7"/>
      <c r="AC41" s="70"/>
    </row>
    <row r="42" spans="1:29" ht="15.75" thickBot="1" x14ac:dyDescent="0.3">
      <c r="A42" s="70"/>
      <c r="B42" s="70"/>
      <c r="C42" s="233" t="s">
        <v>185</v>
      </c>
      <c r="D42" s="153"/>
      <c r="E42" s="67"/>
      <c r="F42" s="70"/>
      <c r="G42" s="70"/>
      <c r="H42" s="70"/>
      <c r="I42" s="70"/>
      <c r="J42" s="70"/>
      <c r="K42" s="70"/>
      <c r="L42" s="70"/>
      <c r="M42" s="70"/>
      <c r="N42" s="6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</row>
    <row r="43" spans="1:29" ht="15" customHeight="1" thickBot="1" x14ac:dyDescent="0.3">
      <c r="A43" s="70"/>
      <c r="B43" s="70"/>
      <c r="C43" s="231" t="s">
        <v>186</v>
      </c>
      <c r="D43" s="155"/>
      <c r="E43" s="154"/>
      <c r="F43" s="156"/>
      <c r="G43" s="156"/>
      <c r="H43" s="156"/>
      <c r="I43" s="70"/>
      <c r="J43" s="70"/>
      <c r="K43" s="70"/>
      <c r="L43" s="70"/>
      <c r="M43" s="70"/>
      <c r="N43" s="6"/>
      <c r="O43" s="70"/>
      <c r="P43" s="89" t="s">
        <v>73</v>
      </c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</row>
    <row r="44" spans="1:29" x14ac:dyDescent="0.25">
      <c r="A44" s="70"/>
      <c r="B44" s="70"/>
      <c r="C44" s="230" t="s">
        <v>96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"/>
      <c r="O44" s="70"/>
      <c r="P44" s="262" t="s">
        <v>74</v>
      </c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4"/>
      <c r="AC44" s="70"/>
    </row>
    <row r="45" spans="1:29" x14ac:dyDescent="0.25">
      <c r="A45" s="70"/>
      <c r="B45" s="70"/>
      <c r="C45" s="67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"/>
      <c r="O45" s="70"/>
      <c r="P45" s="265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7"/>
      <c r="AC45" s="70"/>
    </row>
    <row r="46" spans="1:29" ht="5.25" customHeight="1" x14ac:dyDescent="0.3">
      <c r="A46" s="70"/>
      <c r="B46" s="7"/>
      <c r="C46" s="7"/>
      <c r="D46" s="7"/>
      <c r="E46" s="7"/>
      <c r="F46" s="7"/>
      <c r="G46" s="7"/>
      <c r="H46" s="7"/>
      <c r="I46" s="7"/>
      <c r="J46" s="7"/>
      <c r="K46" s="7"/>
      <c r="L46" s="70"/>
      <c r="M46" s="70"/>
      <c r="N46" s="6"/>
      <c r="O46" s="70"/>
      <c r="P46" s="103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0"/>
    </row>
    <row r="47" spans="1:29" ht="16.5" customHeight="1" x14ac:dyDescent="0.25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6"/>
      <c r="O47" s="70"/>
      <c r="P47" s="235" t="s">
        <v>190</v>
      </c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0"/>
    </row>
    <row r="48" spans="1:29" ht="15.75" customHeight="1" x14ac:dyDescent="0.25">
      <c r="A48" s="70"/>
      <c r="B48" s="301" t="s">
        <v>97</v>
      </c>
      <c r="C48" s="301"/>
      <c r="D48" s="301"/>
      <c r="E48" s="301"/>
      <c r="F48" s="301"/>
      <c r="G48" s="301"/>
      <c r="H48" s="301"/>
      <c r="I48" s="301"/>
      <c r="J48" s="301"/>
      <c r="K48" s="14"/>
      <c r="L48" s="70"/>
      <c r="M48" s="70"/>
      <c r="N48" s="6"/>
      <c r="O48" s="70"/>
      <c r="P48" s="255" t="s">
        <v>204</v>
      </c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7"/>
      <c r="AC48" s="70"/>
    </row>
    <row r="49" spans="1:29" ht="20.25" customHeight="1" x14ac:dyDescent="0.25">
      <c r="A49" s="70"/>
      <c r="B49" s="345" t="s">
        <v>67</v>
      </c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70"/>
      <c r="N49" s="6"/>
      <c r="O49" s="70"/>
      <c r="P49" s="258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60"/>
      <c r="AC49" s="70"/>
    </row>
    <row r="50" spans="1:29" ht="27.75" customHeight="1" x14ac:dyDescent="0.25">
      <c r="A50" s="70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70"/>
      <c r="N50" s="6"/>
      <c r="O50" s="70"/>
      <c r="P50" s="105" t="s">
        <v>154</v>
      </c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106"/>
      <c r="AC50" s="70"/>
    </row>
    <row r="51" spans="1:29" ht="24" x14ac:dyDescent="0.25">
      <c r="A51" s="70"/>
      <c r="B51" s="70"/>
      <c r="C51" s="159" t="s">
        <v>182</v>
      </c>
      <c r="D51" s="159" t="s">
        <v>101</v>
      </c>
      <c r="E51" s="70"/>
      <c r="F51" s="70"/>
      <c r="G51" s="70"/>
      <c r="H51" s="70"/>
      <c r="I51" s="70"/>
      <c r="J51" s="70"/>
      <c r="K51" s="70"/>
      <c r="L51" s="70"/>
      <c r="M51" s="70"/>
      <c r="N51" s="6"/>
      <c r="O51" s="70"/>
      <c r="P51" s="105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106"/>
      <c r="AC51" s="70"/>
    </row>
    <row r="52" spans="1:29" x14ac:dyDescent="0.25">
      <c r="A52" s="70"/>
      <c r="B52" s="70"/>
      <c r="C52" s="157" t="s">
        <v>156</v>
      </c>
      <c r="D52" s="158">
        <f>SUM(J13:J21)</f>
        <v>13639.872685714283</v>
      </c>
      <c r="E52" s="70"/>
      <c r="F52" s="70"/>
      <c r="G52" s="70"/>
      <c r="H52" s="70"/>
      <c r="I52" s="70"/>
      <c r="J52" s="70"/>
      <c r="K52" s="70"/>
      <c r="L52" s="70"/>
      <c r="M52" s="70"/>
      <c r="N52" s="6"/>
      <c r="O52" s="70"/>
      <c r="P52" s="105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106"/>
      <c r="AC52" s="70"/>
    </row>
    <row r="53" spans="1:29" x14ac:dyDescent="0.25">
      <c r="A53" s="70"/>
      <c r="B53" s="70"/>
      <c r="C53" s="157" t="s">
        <v>157</v>
      </c>
      <c r="D53" s="158">
        <f t="shared" ref="D53:D59" si="6">J22</f>
        <v>1759.78152</v>
      </c>
      <c r="E53" s="70"/>
      <c r="F53" s="70"/>
      <c r="G53" s="70"/>
      <c r="H53" s="70"/>
      <c r="I53" s="70"/>
      <c r="J53" s="70"/>
      <c r="K53" s="70"/>
      <c r="L53" s="70"/>
      <c r="M53" s="70"/>
      <c r="N53" s="6"/>
      <c r="O53" s="70"/>
      <c r="P53" s="107" t="s">
        <v>119</v>
      </c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108"/>
      <c r="AC53" s="70"/>
    </row>
    <row r="54" spans="1:29" ht="18.75" customHeight="1" x14ac:dyDescent="0.3">
      <c r="A54" s="70"/>
      <c r="B54" s="70"/>
      <c r="C54" s="157" t="s">
        <v>6</v>
      </c>
      <c r="D54" s="158">
        <f t="shared" si="6"/>
        <v>2484.3974399999997</v>
      </c>
      <c r="E54" s="70"/>
      <c r="F54" s="70"/>
      <c r="G54" s="70"/>
      <c r="H54" s="70"/>
      <c r="I54" s="70"/>
      <c r="J54" s="70"/>
      <c r="K54" s="70"/>
      <c r="L54" s="70"/>
      <c r="M54" s="70"/>
      <c r="N54" s="6"/>
      <c r="O54" s="70"/>
      <c r="P54" s="109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110"/>
      <c r="AC54" s="70"/>
    </row>
    <row r="55" spans="1:29" ht="15" customHeight="1" x14ac:dyDescent="0.25">
      <c r="A55" s="70"/>
      <c r="B55" s="70"/>
      <c r="C55" s="157" t="s">
        <v>158</v>
      </c>
      <c r="D55" s="158">
        <f t="shared" si="6"/>
        <v>4545.3887999999997</v>
      </c>
      <c r="E55" s="70"/>
      <c r="F55" s="70"/>
      <c r="G55" s="70"/>
      <c r="H55" s="70"/>
      <c r="I55" s="70"/>
      <c r="J55" s="70"/>
      <c r="K55" s="70"/>
      <c r="L55" s="70"/>
      <c r="M55" s="70"/>
      <c r="N55" s="6"/>
      <c r="O55" s="70"/>
      <c r="P55" s="63" t="s">
        <v>167</v>
      </c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70"/>
    </row>
    <row r="56" spans="1:29" x14ac:dyDescent="0.25">
      <c r="A56" s="70"/>
      <c r="B56" s="70"/>
      <c r="C56" s="157" t="s">
        <v>8</v>
      </c>
      <c r="D56" s="158">
        <f t="shared" si="6"/>
        <v>2815.9617599999997</v>
      </c>
      <c r="E56" s="70"/>
      <c r="F56" s="70"/>
      <c r="G56" s="70"/>
      <c r="H56" s="70"/>
      <c r="I56" s="70"/>
      <c r="J56" s="70"/>
      <c r="K56" s="70"/>
      <c r="L56" s="70"/>
      <c r="M56" s="70"/>
      <c r="N56" s="6"/>
      <c r="O56" s="70"/>
      <c r="P56" s="90"/>
      <c r="Q56" s="65"/>
      <c r="R56" s="66"/>
      <c r="S56" s="66"/>
      <c r="T56" s="66"/>
      <c r="U56" s="57"/>
      <c r="V56" s="57"/>
      <c r="W56" s="57"/>
      <c r="X56" s="57"/>
      <c r="Y56" s="57"/>
      <c r="Z56" s="57"/>
      <c r="AA56" s="57"/>
      <c r="AB56" s="58"/>
      <c r="AC56" s="70"/>
    </row>
    <row r="57" spans="1:29" ht="15.75" customHeight="1" x14ac:dyDescent="0.25">
      <c r="A57" s="70"/>
      <c r="B57" s="70"/>
      <c r="C57" s="157" t="s">
        <v>159</v>
      </c>
      <c r="D57" s="158">
        <f t="shared" si="6"/>
        <v>246.571776</v>
      </c>
      <c r="E57" s="70"/>
      <c r="F57" s="70"/>
      <c r="G57" s="70"/>
      <c r="H57" s="70"/>
      <c r="I57" s="70"/>
      <c r="J57" s="70"/>
      <c r="K57" s="70"/>
      <c r="L57" s="70"/>
      <c r="M57" s="70"/>
      <c r="N57" s="6"/>
      <c r="O57" s="70"/>
      <c r="P57" s="64"/>
      <c r="Q57" s="57"/>
      <c r="R57" s="57"/>
      <c r="S57" s="65"/>
      <c r="T57" s="66"/>
      <c r="U57" s="261" t="s">
        <v>191</v>
      </c>
      <c r="V57" s="261"/>
      <c r="W57" s="102" t="s">
        <v>90</v>
      </c>
      <c r="X57" s="275" t="s">
        <v>87</v>
      </c>
      <c r="Y57" s="275"/>
      <c r="Z57" s="66"/>
      <c r="AA57" s="66"/>
      <c r="AB57" s="58"/>
      <c r="AC57" s="70"/>
    </row>
    <row r="58" spans="1:29" x14ac:dyDescent="0.25">
      <c r="A58" s="70"/>
      <c r="B58" s="70"/>
      <c r="C58" s="157" t="s">
        <v>22</v>
      </c>
      <c r="D58" s="158">
        <f t="shared" si="6"/>
        <v>976.0132799999999</v>
      </c>
      <c r="E58" s="70"/>
      <c r="F58" s="70"/>
      <c r="G58" s="70"/>
      <c r="H58" s="70"/>
      <c r="I58" s="70"/>
      <c r="J58" s="70"/>
      <c r="K58" s="70"/>
      <c r="L58" s="70"/>
      <c r="M58" s="70"/>
      <c r="N58" s="6"/>
      <c r="O58" s="70"/>
      <c r="P58" s="64"/>
      <c r="Q58" s="57"/>
      <c r="R58" s="57"/>
      <c r="S58" s="68"/>
      <c r="T58" s="66"/>
      <c r="U58" s="92" t="s">
        <v>75</v>
      </c>
      <c r="V58" s="92" t="s">
        <v>82</v>
      </c>
      <c r="W58" s="99">
        <v>0.5</v>
      </c>
      <c r="X58" s="305">
        <v>0</v>
      </c>
      <c r="Y58" s="305"/>
      <c r="Z58" s="66"/>
      <c r="AA58" s="66"/>
      <c r="AB58" s="58"/>
      <c r="AC58" s="70"/>
    </row>
    <row r="59" spans="1:29" x14ac:dyDescent="0.25">
      <c r="A59" s="70"/>
      <c r="B59" s="70"/>
      <c r="C59" s="157" t="s">
        <v>160</v>
      </c>
      <c r="D59" s="158">
        <f t="shared" si="6"/>
        <v>1752.1539839999998</v>
      </c>
      <c r="E59" s="70"/>
      <c r="F59" s="70"/>
      <c r="G59" s="70"/>
      <c r="H59" s="70"/>
      <c r="I59" s="70"/>
      <c r="J59" s="70"/>
      <c r="K59" s="70"/>
      <c r="L59" s="70"/>
      <c r="M59" s="70"/>
      <c r="N59" s="6"/>
      <c r="O59" s="70"/>
      <c r="P59" s="64"/>
      <c r="Q59" s="57"/>
      <c r="R59" s="57"/>
      <c r="S59" s="57"/>
      <c r="T59" s="66"/>
      <c r="U59" s="92" t="s">
        <v>76</v>
      </c>
      <c r="V59" s="92" t="s">
        <v>83</v>
      </c>
      <c r="W59" s="99">
        <v>2</v>
      </c>
      <c r="X59" s="305">
        <v>13.3</v>
      </c>
      <c r="Y59" s="305"/>
      <c r="Z59" s="57"/>
      <c r="AA59" s="57"/>
      <c r="AB59" s="58"/>
      <c r="AC59" s="70"/>
    </row>
    <row r="60" spans="1:29" x14ac:dyDescent="0.25">
      <c r="A60" s="70"/>
      <c r="B60" s="70"/>
      <c r="C60" s="229" t="s">
        <v>161</v>
      </c>
      <c r="D60" s="158">
        <v>0</v>
      </c>
      <c r="E60" s="70"/>
      <c r="F60" s="70"/>
      <c r="G60" s="70"/>
      <c r="H60" s="70"/>
      <c r="I60" s="70"/>
      <c r="J60" s="70"/>
      <c r="K60" s="70"/>
      <c r="L60" s="70"/>
      <c r="M60" s="70"/>
      <c r="N60" s="6"/>
      <c r="O60" s="70"/>
      <c r="P60" s="59"/>
      <c r="Q60" s="57"/>
      <c r="R60" s="57"/>
      <c r="S60" s="57"/>
      <c r="T60" s="69"/>
      <c r="U60" s="92" t="s">
        <v>77</v>
      </c>
      <c r="V60" s="92" t="s">
        <v>84</v>
      </c>
      <c r="W60" s="99">
        <v>4.5</v>
      </c>
      <c r="X60" s="305">
        <v>10</v>
      </c>
      <c r="Y60" s="305"/>
      <c r="Z60" s="57"/>
      <c r="AA60" s="57"/>
      <c r="AB60" s="58"/>
      <c r="AC60" s="70"/>
    </row>
    <row r="61" spans="1:29" x14ac:dyDescent="0.25">
      <c r="A61" s="70"/>
      <c r="B61" s="70"/>
      <c r="C61" s="157" t="s">
        <v>24</v>
      </c>
      <c r="D61" s="158">
        <v>0</v>
      </c>
      <c r="E61" s="70"/>
      <c r="F61" s="70"/>
      <c r="G61" s="70"/>
      <c r="H61" s="70"/>
      <c r="I61" s="70"/>
      <c r="J61" s="70"/>
      <c r="K61" s="70"/>
      <c r="L61" s="70"/>
      <c r="M61" s="70"/>
      <c r="N61" s="6"/>
      <c r="O61" s="70"/>
      <c r="P61" s="59"/>
      <c r="Q61" s="57"/>
      <c r="R61" s="57"/>
      <c r="S61" s="57"/>
      <c r="T61" s="57"/>
      <c r="U61" s="92" t="s">
        <v>78</v>
      </c>
      <c r="V61" s="92" t="s">
        <v>85</v>
      </c>
      <c r="W61" s="99">
        <v>8</v>
      </c>
      <c r="X61" s="305">
        <v>26.7</v>
      </c>
      <c r="Y61" s="305"/>
      <c r="Z61" s="57"/>
      <c r="AA61" s="57"/>
      <c r="AB61" s="58"/>
      <c r="AC61" s="70"/>
    </row>
    <row r="62" spans="1:29" x14ac:dyDescent="0.25">
      <c r="A62" s="70"/>
      <c r="B62" s="70"/>
      <c r="C62" s="145"/>
      <c r="D62" s="146"/>
      <c r="E62" s="70"/>
      <c r="F62" s="70"/>
      <c r="G62" s="70"/>
      <c r="H62" s="70"/>
      <c r="I62" s="70"/>
      <c r="J62" s="70"/>
      <c r="K62" s="70"/>
      <c r="L62" s="70"/>
      <c r="M62" s="70"/>
      <c r="N62" s="6"/>
      <c r="O62" s="70"/>
      <c r="P62" s="59"/>
      <c r="Q62" s="57"/>
      <c r="R62" s="57"/>
      <c r="S62" s="57"/>
      <c r="T62" s="57"/>
      <c r="U62" s="92" t="s">
        <v>79</v>
      </c>
      <c r="V62" s="92" t="s">
        <v>91</v>
      </c>
      <c r="W62" s="99">
        <v>13</v>
      </c>
      <c r="X62" s="305">
        <v>13.3</v>
      </c>
      <c r="Y62" s="305"/>
      <c r="Z62" s="57"/>
      <c r="AA62" s="57"/>
      <c r="AB62" s="58"/>
      <c r="AC62" s="70"/>
    </row>
    <row r="63" spans="1:29" x14ac:dyDescent="0.25">
      <c r="A63" s="70"/>
      <c r="B63" s="70"/>
      <c r="C63" s="145"/>
      <c r="D63" s="146"/>
      <c r="E63" s="70"/>
      <c r="F63" s="70"/>
      <c r="G63" s="70"/>
      <c r="H63" s="70"/>
      <c r="I63" s="70"/>
      <c r="J63" s="70"/>
      <c r="K63" s="70"/>
      <c r="L63" s="70"/>
      <c r="M63" s="70"/>
      <c r="N63" s="6"/>
      <c r="O63" s="70"/>
      <c r="P63" s="59"/>
      <c r="Q63" s="57"/>
      <c r="R63" s="57"/>
      <c r="S63" s="57"/>
      <c r="T63" s="57"/>
      <c r="U63" s="92" t="s">
        <v>80</v>
      </c>
      <c r="V63" s="92" t="s">
        <v>88</v>
      </c>
      <c r="W63" s="99">
        <v>23</v>
      </c>
      <c r="X63" s="305">
        <v>16.7</v>
      </c>
      <c r="Y63" s="305"/>
      <c r="Z63" s="57"/>
      <c r="AA63" s="57"/>
      <c r="AB63" s="58"/>
      <c r="AC63" s="70"/>
    </row>
    <row r="64" spans="1:29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6"/>
      <c r="O64" s="70"/>
      <c r="P64" s="59"/>
      <c r="Q64" s="57"/>
      <c r="R64" s="57"/>
      <c r="S64" s="57"/>
      <c r="T64" s="57"/>
      <c r="U64" s="92" t="s">
        <v>81</v>
      </c>
      <c r="V64" s="92" t="s">
        <v>89</v>
      </c>
      <c r="W64" s="101">
        <v>50</v>
      </c>
      <c r="X64" s="306">
        <v>20</v>
      </c>
      <c r="Y64" s="306"/>
      <c r="Z64" s="57"/>
      <c r="AA64" s="57"/>
      <c r="AB64" s="58"/>
      <c r="AC64" s="70"/>
    </row>
    <row r="65" spans="1:29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6"/>
      <c r="O65" s="70"/>
      <c r="P65" s="59"/>
      <c r="Q65" s="57"/>
      <c r="R65" s="57"/>
      <c r="S65" s="57"/>
      <c r="T65" s="57"/>
      <c r="U65" s="274" t="s">
        <v>86</v>
      </c>
      <c r="V65" s="274"/>
      <c r="W65" s="307">
        <f>((W58*X58)+(W59*X59)+(W60*X60)+(W61*X61)+(W62*X62)+(W63*X63)+(W64*X64))/100</f>
        <v>18.422000000000001</v>
      </c>
      <c r="X65" s="307"/>
      <c r="Y65" s="307"/>
      <c r="Z65" s="307"/>
      <c r="AA65" s="307"/>
      <c r="AB65" s="58"/>
      <c r="AC65" s="70"/>
    </row>
    <row r="66" spans="1:29" x14ac:dyDescent="0.2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6"/>
      <c r="O66" s="70"/>
      <c r="P66" s="59"/>
      <c r="Q66" s="57"/>
      <c r="R66" s="57"/>
      <c r="S66" s="57"/>
      <c r="T66" s="57"/>
      <c r="U66" s="274"/>
      <c r="V66" s="274"/>
      <c r="W66" s="227" t="s">
        <v>155</v>
      </c>
      <c r="X66" s="227"/>
      <c r="Y66" s="93"/>
      <c r="Z66" s="94"/>
      <c r="AA66" s="94"/>
      <c r="AB66" s="58"/>
      <c r="AC66" s="70"/>
    </row>
    <row r="67" spans="1:29" thickBot="1" x14ac:dyDescent="0.3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6"/>
      <c r="O67" s="70"/>
      <c r="P67" s="73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5"/>
      <c r="AC67" s="70"/>
    </row>
    <row r="68" spans="1:29" thickBot="1" x14ac:dyDescent="0.3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6"/>
      <c r="O68" s="70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70"/>
    </row>
    <row r="69" spans="1:29" ht="28.5" thickBo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6"/>
      <c r="O69" s="70"/>
      <c r="P69" s="236" t="s">
        <v>205</v>
      </c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</row>
    <row r="70" spans="1:29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6"/>
      <c r="O70" s="70"/>
      <c r="P70" s="262" t="s">
        <v>120</v>
      </c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4"/>
      <c r="AC70" s="70"/>
    </row>
    <row r="71" spans="1:29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6"/>
      <c r="O71" s="70"/>
      <c r="P71" s="265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7"/>
      <c r="AC71" s="70"/>
    </row>
    <row r="72" spans="1:29" x14ac:dyDescent="0.2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6"/>
      <c r="O72" s="70"/>
      <c r="P72" s="104" t="s">
        <v>92</v>
      </c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7"/>
      <c r="AC72" s="70"/>
    </row>
    <row r="73" spans="1:29" ht="15" customHeight="1" x14ac:dyDescent="0.25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6"/>
      <c r="O73" s="70"/>
      <c r="P73" s="328" t="s">
        <v>99</v>
      </c>
      <c r="Q73" s="313"/>
      <c r="R73" s="313"/>
      <c r="S73" s="313"/>
      <c r="T73" s="313"/>
      <c r="U73" s="313"/>
      <c r="V73" s="313"/>
      <c r="W73" s="313"/>
      <c r="X73" s="313"/>
      <c r="Y73" s="313"/>
      <c r="Z73" s="313"/>
      <c r="AA73" s="313"/>
      <c r="AB73" s="314"/>
      <c r="AC73" s="70"/>
    </row>
    <row r="74" spans="1:29" ht="17.25" customHeight="1" x14ac:dyDescent="0.25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6"/>
      <c r="O74" s="70"/>
      <c r="P74" s="329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1"/>
      <c r="AC74" s="70"/>
    </row>
    <row r="75" spans="1:29" x14ac:dyDescent="0.2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6"/>
      <c r="O75" s="70"/>
      <c r="P75" s="237" t="s">
        <v>206</v>
      </c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106"/>
      <c r="AC75" s="70"/>
    </row>
    <row r="76" spans="1:29" ht="14.45" x14ac:dyDescent="0.3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6"/>
      <c r="O76" s="70"/>
      <c r="P76" s="105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106"/>
      <c r="AC76" s="70"/>
    </row>
    <row r="77" spans="1:29" ht="14.45" x14ac:dyDescent="0.3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6"/>
      <c r="O77" s="70"/>
      <c r="P77" s="105"/>
      <c r="Q77" s="91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106"/>
      <c r="AC77" s="70"/>
    </row>
    <row r="78" spans="1:29" ht="14.45" x14ac:dyDescent="0.3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6"/>
      <c r="O78" s="70"/>
      <c r="P78" s="124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5"/>
      <c r="AC78" s="70"/>
    </row>
    <row r="79" spans="1:29" x14ac:dyDescent="0.2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6"/>
      <c r="O79" s="70"/>
      <c r="P79" s="63" t="s">
        <v>149</v>
      </c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8"/>
      <c r="AC79" s="70"/>
    </row>
    <row r="80" spans="1:29" ht="14.45" x14ac:dyDescent="0.3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6"/>
      <c r="O80" s="70"/>
      <c r="P80" s="90"/>
      <c r="Q80" s="65"/>
      <c r="R80" s="66"/>
      <c r="S80" s="66"/>
      <c r="T80" s="66"/>
      <c r="U80" s="57"/>
      <c r="V80" s="57"/>
      <c r="W80" s="57"/>
      <c r="X80" s="57"/>
      <c r="Y80" s="57"/>
      <c r="Z80" s="57"/>
      <c r="AA80" s="57"/>
      <c r="AB80" s="58"/>
      <c r="AC80" s="70"/>
    </row>
    <row r="81" spans="1:29" x14ac:dyDescent="0.2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6"/>
      <c r="O81" s="70"/>
      <c r="P81" s="64"/>
      <c r="Q81" s="57"/>
      <c r="R81" s="57"/>
      <c r="S81" s="65"/>
      <c r="T81" s="66"/>
      <c r="U81" s="261" t="s">
        <v>192</v>
      </c>
      <c r="V81" s="261"/>
      <c r="W81" s="102" t="s">
        <v>169</v>
      </c>
      <c r="X81" s="308"/>
      <c r="Y81" s="308"/>
      <c r="Z81" s="66"/>
      <c r="AA81" s="66"/>
      <c r="AB81" s="58"/>
      <c r="AC81" s="70"/>
    </row>
    <row r="82" spans="1:29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6"/>
      <c r="O82" s="70"/>
      <c r="P82" s="64"/>
      <c r="Q82" s="57"/>
      <c r="R82" s="57"/>
      <c r="S82" s="68"/>
      <c r="T82" s="66"/>
      <c r="U82" s="92" t="s">
        <v>193</v>
      </c>
      <c r="V82" s="114">
        <v>1</v>
      </c>
      <c r="W82" s="99">
        <v>33.299999999999997</v>
      </c>
      <c r="X82" s="308"/>
      <c r="Y82" s="308"/>
      <c r="Z82" s="66"/>
      <c r="AA82" s="66"/>
      <c r="AB82" s="58"/>
      <c r="AC82" s="70"/>
    </row>
    <row r="83" spans="1:29" x14ac:dyDescent="0.25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6"/>
      <c r="O83" s="70"/>
      <c r="P83" s="64"/>
      <c r="Q83" s="57"/>
      <c r="R83" s="57"/>
      <c r="S83" s="57"/>
      <c r="T83" s="66"/>
      <c r="U83" s="92" t="s">
        <v>194</v>
      </c>
      <c r="V83" s="114">
        <v>2</v>
      </c>
      <c r="W83" s="99">
        <v>50</v>
      </c>
      <c r="X83" s="308"/>
      <c r="Y83" s="308"/>
      <c r="Z83" s="57"/>
      <c r="AA83" s="57"/>
      <c r="AB83" s="58"/>
      <c r="AC83" s="70"/>
    </row>
    <row r="84" spans="1:29" x14ac:dyDescent="0.25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6"/>
      <c r="O84" s="70"/>
      <c r="P84" s="59"/>
      <c r="Q84" s="57"/>
      <c r="R84" s="57"/>
      <c r="S84" s="57"/>
      <c r="T84" s="69"/>
      <c r="U84" s="92" t="s">
        <v>195</v>
      </c>
      <c r="V84" s="114">
        <v>3</v>
      </c>
      <c r="W84" s="101">
        <v>16.7</v>
      </c>
      <c r="X84" s="308"/>
      <c r="Y84" s="308"/>
      <c r="Z84" s="57"/>
      <c r="AA84" s="57"/>
      <c r="AB84" s="58"/>
      <c r="AC84" s="70"/>
    </row>
    <row r="85" spans="1:29" x14ac:dyDescent="0.25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6"/>
      <c r="O85" s="70"/>
      <c r="P85" s="59"/>
      <c r="Q85" s="57"/>
      <c r="R85" s="57"/>
      <c r="S85" s="57"/>
      <c r="T85" s="57"/>
      <c r="U85" s="274" t="s">
        <v>95</v>
      </c>
      <c r="V85" s="327"/>
      <c r="W85" s="332">
        <f>((V82*W82)+(V83*W83)+(V84*W84))/100</f>
        <v>1.8340000000000001</v>
      </c>
      <c r="X85" s="333"/>
      <c r="Y85" s="116"/>
      <c r="Z85" s="116"/>
      <c r="AA85" s="116"/>
      <c r="AB85" s="58"/>
      <c r="AC85" s="70"/>
    </row>
    <row r="86" spans="1:29" x14ac:dyDescent="0.25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6"/>
      <c r="O86" s="70"/>
      <c r="P86" s="59"/>
      <c r="Q86" s="57"/>
      <c r="R86" s="57"/>
      <c r="S86" s="57"/>
      <c r="T86" s="57"/>
      <c r="U86" s="274"/>
      <c r="V86" s="327"/>
      <c r="W86" s="226" t="s">
        <v>150</v>
      </c>
      <c r="X86" s="95"/>
      <c r="Y86" s="68"/>
      <c r="Z86" s="57"/>
      <c r="AA86" s="57"/>
      <c r="AB86" s="58"/>
      <c r="AC86" s="70"/>
    </row>
    <row r="87" spans="1:29" ht="14.45" x14ac:dyDescent="0.3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6"/>
      <c r="O87" s="70"/>
      <c r="P87" s="59"/>
      <c r="Q87" s="57"/>
      <c r="R87" s="57"/>
      <c r="S87" s="57"/>
      <c r="T87" s="57"/>
      <c r="U87" s="115"/>
      <c r="V87" s="115"/>
      <c r="W87" s="69"/>
      <c r="X87" s="69"/>
      <c r="Y87" s="68"/>
      <c r="Z87" s="57"/>
      <c r="AA87" s="57"/>
      <c r="AB87" s="58"/>
      <c r="AC87" s="70"/>
    </row>
    <row r="88" spans="1:29" ht="23.25" customHeight="1" thickBot="1" x14ac:dyDescent="0.35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6"/>
      <c r="O88" s="70"/>
      <c r="P88" s="73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5"/>
      <c r="AC88" s="70"/>
    </row>
    <row r="89" spans="1:29" ht="21" customHeight="1" x14ac:dyDescent="0.25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6"/>
      <c r="O89" s="70"/>
      <c r="P89" s="324" t="s">
        <v>93</v>
      </c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6"/>
      <c r="AC89" s="70"/>
    </row>
    <row r="90" spans="1:29" ht="14.45" x14ac:dyDescent="0.3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6"/>
      <c r="O90" s="70"/>
      <c r="P90" s="111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3"/>
      <c r="AC90" s="70"/>
    </row>
    <row r="91" spans="1:29" ht="14.45" x14ac:dyDescent="0.3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6"/>
      <c r="O91" s="70"/>
      <c r="P91" s="111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3"/>
      <c r="AC91" s="70"/>
    </row>
    <row r="92" spans="1:29" ht="21.75" customHeight="1" thickBot="1" x14ac:dyDescent="0.3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6"/>
      <c r="O92" s="70"/>
      <c r="P92" s="321" t="s">
        <v>94</v>
      </c>
      <c r="Q92" s="322"/>
      <c r="R92" s="322"/>
      <c r="S92" s="322"/>
      <c r="T92" s="322"/>
      <c r="U92" s="322"/>
      <c r="V92" s="322"/>
      <c r="W92" s="322"/>
      <c r="X92" s="322"/>
      <c r="Y92" s="322"/>
      <c r="Z92" s="322"/>
      <c r="AA92" s="322"/>
      <c r="AB92" s="323"/>
      <c r="AC92" s="70"/>
    </row>
    <row r="93" spans="1:29" thickBot="1" x14ac:dyDescent="0.35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6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</row>
    <row r="94" spans="1:29" ht="28.5" thickBot="1" x14ac:dyDescent="0.3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6"/>
      <c r="O94" s="70"/>
      <c r="P94" s="236" t="s">
        <v>196</v>
      </c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</row>
    <row r="95" spans="1:29" x14ac:dyDescent="0.25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6"/>
      <c r="O95" s="70"/>
      <c r="P95" s="342" t="s">
        <v>197</v>
      </c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4"/>
      <c r="AC95" s="70"/>
    </row>
    <row r="96" spans="1:29" ht="29.25" customHeight="1" x14ac:dyDescent="0.25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6"/>
      <c r="O96" s="70"/>
      <c r="P96" s="265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7"/>
      <c r="AC96" s="70"/>
    </row>
    <row r="97" spans="1:29" x14ac:dyDescent="0.2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6"/>
      <c r="O97" s="70"/>
      <c r="P97" s="104" t="s">
        <v>98</v>
      </c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7"/>
      <c r="AC97" s="70"/>
    </row>
    <row r="98" spans="1:29" x14ac:dyDescent="0.2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6"/>
      <c r="O98" s="70"/>
      <c r="P98" s="328" t="s">
        <v>100</v>
      </c>
      <c r="Q98" s="313"/>
      <c r="R98" s="313"/>
      <c r="S98" s="313"/>
      <c r="T98" s="313"/>
      <c r="U98" s="313"/>
      <c r="V98" s="313"/>
      <c r="W98" s="313"/>
      <c r="X98" s="313"/>
      <c r="Y98" s="313"/>
      <c r="Z98" s="313"/>
      <c r="AA98" s="313"/>
      <c r="AB98" s="314"/>
      <c r="AC98" s="70"/>
    </row>
    <row r="99" spans="1:29" x14ac:dyDescent="0.2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6"/>
      <c r="O99" s="70"/>
      <c r="P99" s="329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1"/>
      <c r="AC99" s="70"/>
    </row>
    <row r="100" spans="1:29" x14ac:dyDescent="0.2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6"/>
      <c r="O100" s="70"/>
      <c r="P100" s="237" t="s">
        <v>198</v>
      </c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106"/>
      <c r="AC100" s="70"/>
    </row>
    <row r="101" spans="1:29" ht="14.45" x14ac:dyDescent="0.3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6"/>
      <c r="O101" s="70"/>
      <c r="P101" s="105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106"/>
      <c r="AC101" s="70"/>
    </row>
    <row r="102" spans="1:29" ht="14.45" x14ac:dyDescent="0.3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6"/>
      <c r="O102" s="70"/>
      <c r="P102" s="105"/>
      <c r="Q102" s="91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106"/>
      <c r="AC102" s="70"/>
    </row>
    <row r="103" spans="1:29" ht="14.45" x14ac:dyDescent="0.3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6"/>
      <c r="O103" s="70"/>
      <c r="P103" s="124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5"/>
      <c r="AC103" s="70"/>
    </row>
    <row r="104" spans="1:29" x14ac:dyDescent="0.25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6"/>
      <c r="O104" s="70"/>
      <c r="P104" s="222" t="s">
        <v>139</v>
      </c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8"/>
      <c r="AC104" s="70"/>
    </row>
    <row r="105" spans="1:29" ht="14.45" x14ac:dyDescent="0.3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6"/>
      <c r="O105" s="70"/>
      <c r="P105" s="90"/>
      <c r="Q105" s="65"/>
      <c r="R105" s="66"/>
      <c r="S105" s="66"/>
      <c r="T105" s="66"/>
      <c r="U105" s="57"/>
      <c r="V105" s="57"/>
      <c r="W105" s="57"/>
      <c r="X105" s="57"/>
      <c r="Y105" s="57"/>
      <c r="Z105" s="57"/>
      <c r="AA105" s="57"/>
      <c r="AB105" s="58"/>
      <c r="AC105" s="70"/>
    </row>
    <row r="106" spans="1:29" x14ac:dyDescent="0.25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6"/>
      <c r="O106" s="70"/>
      <c r="P106" s="64"/>
      <c r="Q106" s="57"/>
      <c r="R106" s="57"/>
      <c r="S106" s="65"/>
      <c r="T106" s="66"/>
      <c r="U106" s="102" t="s">
        <v>199</v>
      </c>
      <c r="V106" s="102" t="s">
        <v>168</v>
      </c>
      <c r="W106" s="126"/>
      <c r="X106" s="308"/>
      <c r="Y106" s="308"/>
      <c r="Z106" s="66"/>
      <c r="AA106" s="66"/>
      <c r="AB106" s="58"/>
      <c r="AC106" s="70"/>
    </row>
    <row r="107" spans="1:29" ht="14.45" x14ac:dyDescent="0.3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6"/>
      <c r="O107" s="70"/>
      <c r="P107" s="64"/>
      <c r="Q107" s="57"/>
      <c r="R107" s="57"/>
      <c r="S107" s="68"/>
      <c r="T107" s="66"/>
      <c r="U107" s="114">
        <v>1</v>
      </c>
      <c r="V107" s="114">
        <v>35.700000000000003</v>
      </c>
      <c r="W107" s="100"/>
      <c r="X107" s="308"/>
      <c r="Y107" s="308"/>
      <c r="Z107" s="66"/>
      <c r="AA107" s="66"/>
      <c r="AB107" s="58"/>
      <c r="AC107" s="70"/>
    </row>
    <row r="108" spans="1:29" ht="14.45" x14ac:dyDescent="0.3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6"/>
      <c r="O108" s="70"/>
      <c r="P108" s="64"/>
      <c r="Q108" s="57"/>
      <c r="R108" s="57"/>
      <c r="S108" s="57"/>
      <c r="T108" s="66"/>
      <c r="U108" s="114">
        <v>2</v>
      </c>
      <c r="V108" s="114">
        <v>35.700000000000003</v>
      </c>
      <c r="W108" s="100"/>
      <c r="X108" s="308"/>
      <c r="Y108" s="308"/>
      <c r="Z108" s="57"/>
      <c r="AA108" s="57"/>
      <c r="AB108" s="58"/>
      <c r="AC108" s="70"/>
    </row>
    <row r="109" spans="1:29" ht="14.45" x14ac:dyDescent="0.3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6"/>
      <c r="O109" s="70"/>
      <c r="P109" s="64"/>
      <c r="Q109" s="57"/>
      <c r="R109" s="57"/>
      <c r="S109" s="57"/>
      <c r="T109" s="66"/>
      <c r="U109" s="114">
        <v>3</v>
      </c>
      <c r="V109" s="114">
        <v>14.3</v>
      </c>
      <c r="W109" s="100"/>
      <c r="X109" s="100"/>
      <c r="Y109" s="100"/>
      <c r="Z109" s="57"/>
      <c r="AA109" s="57"/>
      <c r="AB109" s="58"/>
      <c r="AC109" s="70"/>
    </row>
    <row r="110" spans="1:29" ht="14.45" x14ac:dyDescent="0.3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6"/>
      <c r="O110" s="70"/>
      <c r="P110" s="64"/>
      <c r="Q110" s="57"/>
      <c r="R110" s="57"/>
      <c r="S110" s="57"/>
      <c r="T110" s="66"/>
      <c r="U110" s="114">
        <v>4</v>
      </c>
      <c r="V110" s="114">
        <v>7.1</v>
      </c>
      <c r="W110" s="100"/>
      <c r="X110" s="100"/>
      <c r="Y110" s="100"/>
      <c r="Z110" s="57"/>
      <c r="AA110" s="57"/>
      <c r="AB110" s="58"/>
      <c r="AC110" s="70"/>
    </row>
    <row r="111" spans="1:29" ht="14.45" x14ac:dyDescent="0.3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6"/>
      <c r="O111" s="70"/>
      <c r="P111" s="59"/>
      <c r="Q111" s="57"/>
      <c r="R111" s="57"/>
      <c r="S111" s="57"/>
      <c r="T111" s="69"/>
      <c r="U111" s="114">
        <v>5</v>
      </c>
      <c r="V111" s="127">
        <v>7.1</v>
      </c>
      <c r="W111" s="100"/>
      <c r="X111" s="308"/>
      <c r="Y111" s="308"/>
      <c r="Z111" s="57"/>
      <c r="AA111" s="57"/>
      <c r="AB111" s="58"/>
      <c r="AC111" s="70"/>
    </row>
    <row r="112" spans="1:29" x14ac:dyDescent="0.25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6"/>
      <c r="O112" s="70"/>
      <c r="P112" s="59"/>
      <c r="Q112" s="57"/>
      <c r="R112" s="57"/>
      <c r="S112" s="57"/>
      <c r="T112" s="57"/>
      <c r="U112" s="338" t="s">
        <v>200</v>
      </c>
      <c r="V112" s="340">
        <f>((1*V107)+(U108*V108)+(U109*V109)+(U110*V110)+(U111*V111))/100</f>
        <v>2.1390000000000002</v>
      </c>
      <c r="W112" s="340"/>
      <c r="X112" s="340"/>
      <c r="Y112" s="116"/>
      <c r="Z112" s="116"/>
      <c r="AA112" s="116"/>
      <c r="AB112" s="58"/>
      <c r="AC112" s="70"/>
    </row>
    <row r="113" spans="1:29" x14ac:dyDescent="0.25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6"/>
      <c r="O113" s="70"/>
      <c r="P113" s="59"/>
      <c r="Q113" s="57"/>
      <c r="R113" s="57"/>
      <c r="S113" s="57"/>
      <c r="T113" s="57"/>
      <c r="U113" s="339"/>
      <c r="V113" s="341" t="s">
        <v>151</v>
      </c>
      <c r="W113" s="341"/>
      <c r="X113" s="341"/>
      <c r="Y113" s="68"/>
      <c r="Z113" s="57"/>
      <c r="AA113" s="57"/>
      <c r="AB113" s="58"/>
      <c r="AC113" s="70"/>
    </row>
    <row r="114" spans="1:29" ht="14.45" x14ac:dyDescent="0.3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6"/>
      <c r="O114" s="70"/>
      <c r="P114" s="59"/>
      <c r="Q114" s="57"/>
      <c r="R114" s="57"/>
      <c r="S114" s="57"/>
      <c r="T114" s="57"/>
      <c r="U114" s="115"/>
      <c r="V114" s="115"/>
      <c r="W114" s="69"/>
      <c r="X114" s="69"/>
      <c r="Y114" s="68"/>
      <c r="Z114" s="57"/>
      <c r="AA114" s="57"/>
      <c r="AB114" s="58"/>
      <c r="AC114" s="70"/>
    </row>
    <row r="115" spans="1:29" thickBot="1" x14ac:dyDescent="0.3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6"/>
      <c r="O115" s="70"/>
      <c r="P115" s="73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5"/>
      <c r="AC115" s="70"/>
    </row>
    <row r="116" spans="1:29" thickBot="1" x14ac:dyDescent="0.35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6"/>
      <c r="O116" s="70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70"/>
    </row>
    <row r="117" spans="1:29" ht="15.75" thickBot="1" x14ac:dyDescent="0.3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6"/>
      <c r="O117" s="346"/>
      <c r="P117" s="236" t="s">
        <v>201</v>
      </c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</row>
    <row r="118" spans="1:29" x14ac:dyDescent="0.25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6"/>
      <c r="O118" s="346"/>
      <c r="P118" s="268" t="s">
        <v>152</v>
      </c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70"/>
      <c r="AC118" s="70"/>
    </row>
    <row r="119" spans="1:29" x14ac:dyDescent="0.25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6"/>
      <c r="O119" s="346"/>
      <c r="P119" s="271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  <c r="AA119" s="272"/>
      <c r="AB119" s="273"/>
      <c r="AC119" s="70"/>
    </row>
    <row r="120" spans="1:29" ht="15.75" thickBot="1" x14ac:dyDescent="0.3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6"/>
      <c r="O120" s="346"/>
      <c r="P120" s="334" t="s">
        <v>153</v>
      </c>
      <c r="Q120" s="335"/>
      <c r="R120" s="335"/>
      <c r="S120" s="335"/>
      <c r="T120" s="335"/>
      <c r="U120" s="335"/>
      <c r="V120" s="335"/>
      <c r="W120" s="335"/>
      <c r="X120" s="335"/>
      <c r="Y120" s="335"/>
      <c r="Z120" s="335"/>
      <c r="AA120" s="335"/>
      <c r="AB120" s="336"/>
      <c r="AC120" s="70"/>
    </row>
    <row r="121" spans="1:29" ht="14.45" x14ac:dyDescent="0.3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6"/>
      <c r="O121" s="215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70"/>
    </row>
    <row r="122" spans="1:29" ht="14.45" x14ac:dyDescent="0.3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6"/>
      <c r="O122" s="215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70"/>
    </row>
    <row r="123" spans="1:29" ht="14.45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6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</row>
    <row r="124" spans="1:29" x14ac:dyDescent="0.25">
      <c r="A124" s="70"/>
      <c r="B124" s="70"/>
      <c r="C124" s="1" t="s">
        <v>162</v>
      </c>
      <c r="D124" s="1"/>
      <c r="E124" s="1"/>
      <c r="F124" s="1"/>
      <c r="G124" s="1"/>
      <c r="H124" s="1"/>
      <c r="I124" s="1"/>
      <c r="J124" s="1"/>
      <c r="K124" s="1"/>
      <c r="L124" s="1"/>
      <c r="M124" s="70"/>
      <c r="N124" s="6"/>
      <c r="O124" s="70"/>
      <c r="P124" s="70"/>
      <c r="Q124" s="1" t="s">
        <v>121</v>
      </c>
      <c r="R124" s="1"/>
      <c r="S124" s="1"/>
      <c r="T124" s="1"/>
      <c r="U124" s="1"/>
      <c r="V124" s="1"/>
      <c r="W124" s="1"/>
      <c r="X124" s="1"/>
      <c r="Y124" s="1"/>
      <c r="Z124" s="1"/>
      <c r="AA124" s="70"/>
      <c r="AB124" s="70"/>
      <c r="AC124" s="70"/>
    </row>
    <row r="125" spans="1:29" ht="14.45" x14ac:dyDescent="0.3">
      <c r="A125" s="70"/>
      <c r="B125" s="70"/>
      <c r="C125" s="70"/>
      <c r="D125" s="214"/>
      <c r="E125" s="70"/>
      <c r="F125" s="70"/>
      <c r="G125" s="70"/>
      <c r="H125" s="70"/>
      <c r="I125" s="70"/>
      <c r="J125" s="70"/>
      <c r="K125" s="70"/>
      <c r="L125" s="70"/>
      <c r="M125" s="70"/>
      <c r="N125" s="6"/>
      <c r="O125" s="70"/>
      <c r="P125" s="70"/>
      <c r="Q125" s="70"/>
      <c r="R125" s="214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1:29" ht="14.45" x14ac:dyDescent="0.3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6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</row>
    <row r="127" spans="1:29" ht="14.45" x14ac:dyDescent="0.3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6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</row>
    <row r="128" spans="1:29" ht="14.45" x14ac:dyDescent="0.3">
      <c r="A128" s="70"/>
      <c r="B128" s="70"/>
      <c r="C128" s="70"/>
      <c r="D128" s="70"/>
      <c r="E128" s="70"/>
      <c r="F128" s="70"/>
      <c r="G128" s="213"/>
      <c r="H128" s="70"/>
      <c r="I128" s="70"/>
      <c r="J128" s="70"/>
      <c r="K128" s="70"/>
      <c r="L128" s="70"/>
      <c r="M128" s="70"/>
      <c r="N128" s="6"/>
      <c r="O128" s="70"/>
      <c r="P128" s="70"/>
      <c r="Q128" s="70"/>
      <c r="R128" s="70"/>
      <c r="S128" s="70"/>
      <c r="T128" s="70"/>
      <c r="U128" s="213"/>
      <c r="V128" s="70"/>
      <c r="W128" s="70"/>
      <c r="X128" s="70"/>
      <c r="Y128" s="70"/>
      <c r="Z128" s="70"/>
      <c r="AA128" s="70"/>
      <c r="AB128" s="70"/>
      <c r="AC128" s="70"/>
    </row>
    <row r="129" spans="1:29" ht="2.25" customHeight="1" x14ac:dyDescent="0.3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</sheetData>
  <mergeCells count="68">
    <mergeCell ref="B39:J39"/>
    <mergeCell ref="B48:J48"/>
    <mergeCell ref="A47:M47"/>
    <mergeCell ref="B49:L50"/>
    <mergeCell ref="O117:O120"/>
    <mergeCell ref="U81:V81"/>
    <mergeCell ref="X81:Y81"/>
    <mergeCell ref="X82:Y82"/>
    <mergeCell ref="P118:AB119"/>
    <mergeCell ref="P120:AB120"/>
    <mergeCell ref="P116:AB116"/>
    <mergeCell ref="X108:Y108"/>
    <mergeCell ref="X111:Y111"/>
    <mergeCell ref="U112:U113"/>
    <mergeCell ref="V112:X112"/>
    <mergeCell ref="V113:X113"/>
    <mergeCell ref="P95:AB96"/>
    <mergeCell ref="P98:AB99"/>
    <mergeCell ref="X106:Y106"/>
    <mergeCell ref="X63:Y63"/>
    <mergeCell ref="X64:Y64"/>
    <mergeCell ref="W65:AA65"/>
    <mergeCell ref="X107:Y107"/>
    <mergeCell ref="C35:C36"/>
    <mergeCell ref="D35:D36"/>
    <mergeCell ref="P40:AB41"/>
    <mergeCell ref="P39:AB39"/>
    <mergeCell ref="P92:AB92"/>
    <mergeCell ref="P89:AB89"/>
    <mergeCell ref="U85:V86"/>
    <mergeCell ref="P73:AB74"/>
    <mergeCell ref="W85:X85"/>
    <mergeCell ref="X83:Y83"/>
    <mergeCell ref="X84:Y84"/>
    <mergeCell ref="P70:AB71"/>
    <mergeCell ref="X58:Y58"/>
    <mergeCell ref="X59:Y59"/>
    <mergeCell ref="X60:Y60"/>
    <mergeCell ref="X61:Y61"/>
    <mergeCell ref="X62:Y62"/>
    <mergeCell ref="B5:K5"/>
    <mergeCell ref="P6:AB8"/>
    <mergeCell ref="B6:K7"/>
    <mergeCell ref="V23:AB23"/>
    <mergeCell ref="P12:P13"/>
    <mergeCell ref="Q12:AB13"/>
    <mergeCell ref="Q17:AB18"/>
    <mergeCell ref="P14:AB16"/>
    <mergeCell ref="P5:Q5"/>
    <mergeCell ref="C9:J9"/>
    <mergeCell ref="E10:E12"/>
    <mergeCell ref="D10:D12"/>
    <mergeCell ref="C124:L124"/>
    <mergeCell ref="Q124:Z124"/>
    <mergeCell ref="C10:C12"/>
    <mergeCell ref="J10:J12"/>
    <mergeCell ref="I10:I12"/>
    <mergeCell ref="C31:I31"/>
    <mergeCell ref="G10:H10"/>
    <mergeCell ref="G11:G12"/>
    <mergeCell ref="H11:H12"/>
    <mergeCell ref="F10:F12"/>
    <mergeCell ref="P48:AB49"/>
    <mergeCell ref="U57:V57"/>
    <mergeCell ref="P44:AB45"/>
    <mergeCell ref="P37:AB38"/>
    <mergeCell ref="U65:V66"/>
    <mergeCell ref="X57:Y57"/>
  </mergeCells>
  <pageMargins left="0.7" right="0.7" top="0.75" bottom="0.75" header="0.3" footer="0.3"/>
  <pageSetup paperSize="9" scale="45" orientation="portrait" r:id="rId1"/>
  <rowBreaks count="1" manualBreakCount="1">
    <brk id="46" max="16383" man="1"/>
  </rowBreaks>
  <colBreaks count="1" manualBreakCount="1">
    <brk id="13" max="1048575" man="1"/>
  </colBreaks>
  <ignoredErrors>
    <ignoredError sqref="J31" evalError="1" calculatedColumn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6"/>
  <sheetViews>
    <sheetView tabSelected="1" zoomScale="90" zoomScaleNormal="90" workbookViewId="0">
      <selection activeCell="C59" sqref="C59"/>
    </sheetView>
  </sheetViews>
  <sheetFormatPr baseColWidth="10" defaultColWidth="11.42578125" defaultRowHeight="15" x14ac:dyDescent="0.25"/>
  <cols>
    <col min="1" max="1" width="19.140625" customWidth="1"/>
    <col min="2" max="2" width="17.28515625" customWidth="1"/>
    <col min="3" max="3" width="22" customWidth="1"/>
    <col min="4" max="4" width="27.85546875" customWidth="1"/>
    <col min="5" max="5" width="21.140625" customWidth="1"/>
    <col min="6" max="6" width="17.140625" customWidth="1"/>
    <col min="7" max="7" width="72.42578125" customWidth="1"/>
    <col min="8" max="8" width="11.42578125" customWidth="1"/>
  </cols>
  <sheetData>
    <row r="1" spans="2:8" thickBot="1" x14ac:dyDescent="0.35"/>
    <row r="2" spans="2:8" ht="47.25" customHeight="1" thickBot="1" x14ac:dyDescent="0.3">
      <c r="B2" s="197" t="s">
        <v>182</v>
      </c>
      <c r="C2" s="188" t="s">
        <v>207</v>
      </c>
      <c r="D2" s="178" t="s">
        <v>26</v>
      </c>
      <c r="E2" s="178" t="s">
        <v>27</v>
      </c>
      <c r="F2" s="179" t="s">
        <v>113</v>
      </c>
      <c r="G2" s="180" t="s">
        <v>110</v>
      </c>
      <c r="H2" s="181" t="s">
        <v>28</v>
      </c>
    </row>
    <row r="3" spans="2:8" ht="33.75" customHeight="1" x14ac:dyDescent="0.25">
      <c r="B3" s="198" t="s">
        <v>170</v>
      </c>
      <c r="C3" s="173" t="s">
        <v>171</v>
      </c>
      <c r="D3" s="174" t="s">
        <v>30</v>
      </c>
      <c r="E3" s="175" t="s">
        <v>178</v>
      </c>
      <c r="F3" s="176">
        <v>0.22</v>
      </c>
      <c r="G3" s="218" t="s">
        <v>215</v>
      </c>
      <c r="H3" s="177" t="s">
        <v>180</v>
      </c>
    </row>
    <row r="4" spans="2:8" ht="45.75" customHeight="1" x14ac:dyDescent="0.25">
      <c r="B4" s="356" t="s">
        <v>170</v>
      </c>
      <c r="C4" s="17" t="s">
        <v>172</v>
      </c>
      <c r="D4" s="18" t="s">
        <v>208</v>
      </c>
      <c r="E4" s="19" t="s">
        <v>178</v>
      </c>
      <c r="F4" s="20">
        <v>0.17699999999999999</v>
      </c>
      <c r="G4" s="359" t="s">
        <v>216</v>
      </c>
      <c r="H4" s="163" t="s">
        <v>180</v>
      </c>
    </row>
    <row r="5" spans="2:8" ht="40.5" customHeight="1" x14ac:dyDescent="0.25">
      <c r="B5" s="357"/>
      <c r="C5" s="17" t="s">
        <v>172</v>
      </c>
      <c r="D5" s="23" t="s">
        <v>209</v>
      </c>
      <c r="E5" s="19" t="s">
        <v>178</v>
      </c>
      <c r="F5" s="20">
        <v>0.224</v>
      </c>
      <c r="G5" s="360"/>
      <c r="H5" s="163" t="s">
        <v>180</v>
      </c>
    </row>
    <row r="6" spans="2:8" ht="44.25" customHeight="1" x14ac:dyDescent="0.25">
      <c r="B6" s="358"/>
      <c r="C6" s="17" t="s">
        <v>172</v>
      </c>
      <c r="D6" s="23" t="s">
        <v>210</v>
      </c>
      <c r="E6" s="24" t="s">
        <v>178</v>
      </c>
      <c r="F6" s="20">
        <v>0.253</v>
      </c>
      <c r="G6" s="361"/>
      <c r="H6" s="163" t="s">
        <v>180</v>
      </c>
    </row>
    <row r="7" spans="2:8" ht="36.75" customHeight="1" x14ac:dyDescent="0.25">
      <c r="B7" s="356" t="s">
        <v>170</v>
      </c>
      <c r="C7" s="189" t="s">
        <v>173</v>
      </c>
      <c r="D7" s="25" t="s">
        <v>211</v>
      </c>
      <c r="E7" s="19" t="s">
        <v>178</v>
      </c>
      <c r="F7" s="20">
        <v>0.16800000000000001</v>
      </c>
      <c r="G7" s="359" t="s">
        <v>217</v>
      </c>
      <c r="H7" s="163" t="s">
        <v>180</v>
      </c>
    </row>
    <row r="8" spans="2:8" ht="38.25" customHeight="1" x14ac:dyDescent="0.25">
      <c r="B8" s="357"/>
      <c r="C8" s="189" t="s">
        <v>173</v>
      </c>
      <c r="D8" s="25" t="s">
        <v>212</v>
      </c>
      <c r="E8" s="19" t="s">
        <v>178</v>
      </c>
      <c r="F8" s="20">
        <v>0.21299999999999999</v>
      </c>
      <c r="G8" s="360"/>
      <c r="H8" s="163" t="s">
        <v>180</v>
      </c>
    </row>
    <row r="9" spans="2:8" ht="40.5" customHeight="1" x14ac:dyDescent="0.25">
      <c r="B9" s="357"/>
      <c r="C9" s="189" t="s">
        <v>173</v>
      </c>
      <c r="D9" s="25" t="s">
        <v>213</v>
      </c>
      <c r="E9" s="19" t="s">
        <v>178</v>
      </c>
      <c r="F9" s="20">
        <v>0.24099999999999999</v>
      </c>
      <c r="G9" s="361"/>
      <c r="H9" s="163" t="s">
        <v>180</v>
      </c>
    </row>
    <row r="10" spans="2:8" ht="28.5" customHeight="1" x14ac:dyDescent="0.25">
      <c r="B10" s="366"/>
      <c r="C10" s="190" t="s">
        <v>114</v>
      </c>
      <c r="D10" s="4" t="s">
        <v>214</v>
      </c>
      <c r="E10" s="26" t="s">
        <v>178</v>
      </c>
      <c r="F10" s="27">
        <v>0.16400000000000001</v>
      </c>
      <c r="G10" s="21"/>
      <c r="H10" s="163" t="s">
        <v>180</v>
      </c>
    </row>
    <row r="11" spans="2:8" ht="21" customHeight="1" thickBot="1" x14ac:dyDescent="0.3">
      <c r="B11" s="199" t="s">
        <v>2</v>
      </c>
      <c r="C11" s="191" t="s">
        <v>174</v>
      </c>
      <c r="D11" s="28" t="s">
        <v>214</v>
      </c>
      <c r="E11" s="29" t="s">
        <v>178</v>
      </c>
      <c r="F11" s="160">
        <v>0.107</v>
      </c>
      <c r="G11" s="161"/>
      <c r="H11" s="164" t="s">
        <v>180</v>
      </c>
    </row>
    <row r="12" spans="2:8" ht="30" customHeight="1" thickTop="1" x14ac:dyDescent="0.25">
      <c r="B12" s="198" t="s">
        <v>7</v>
      </c>
      <c r="C12" s="189" t="s">
        <v>29</v>
      </c>
      <c r="D12" s="3" t="s">
        <v>34</v>
      </c>
      <c r="E12" s="30" t="s">
        <v>179</v>
      </c>
      <c r="F12" s="27">
        <v>8.5000000000000006E-2</v>
      </c>
      <c r="G12" s="2"/>
      <c r="H12" s="165" t="s">
        <v>181</v>
      </c>
    </row>
    <row r="13" spans="2:8" ht="38.25" customHeight="1" thickBot="1" x14ac:dyDescent="0.3">
      <c r="B13" s="200" t="s">
        <v>115</v>
      </c>
      <c r="C13" s="192" t="s">
        <v>109</v>
      </c>
      <c r="D13" s="31" t="s">
        <v>36</v>
      </c>
      <c r="E13" s="29" t="s">
        <v>179</v>
      </c>
      <c r="F13" s="160">
        <v>0.12</v>
      </c>
      <c r="G13" s="162"/>
      <c r="H13" s="164" t="s">
        <v>1</v>
      </c>
    </row>
    <row r="14" spans="2:8" ht="18.75" customHeight="1" thickTop="1" x14ac:dyDescent="0.25">
      <c r="B14" s="362" t="s">
        <v>123</v>
      </c>
      <c r="C14" s="189" t="s">
        <v>37</v>
      </c>
      <c r="D14" s="18"/>
      <c r="E14" s="18"/>
      <c r="F14" s="27">
        <v>0</v>
      </c>
      <c r="G14" s="2"/>
      <c r="H14" s="166"/>
    </row>
    <row r="15" spans="2:8" ht="15.75" customHeight="1" thickBot="1" x14ac:dyDescent="0.3">
      <c r="B15" s="363"/>
      <c r="C15" s="193" t="s">
        <v>38</v>
      </c>
      <c r="D15" s="33"/>
      <c r="E15" s="34"/>
      <c r="F15" s="160">
        <v>7.0000000000000001E-3</v>
      </c>
      <c r="G15" s="32"/>
      <c r="H15" s="164" t="s">
        <v>180</v>
      </c>
    </row>
    <row r="16" spans="2:8" ht="15.75" customHeight="1" thickTop="1" x14ac:dyDescent="0.25">
      <c r="B16" s="362" t="s">
        <v>104</v>
      </c>
      <c r="C16" s="194" t="s">
        <v>32</v>
      </c>
      <c r="D16" s="36" t="s">
        <v>176</v>
      </c>
      <c r="E16" s="30" t="s">
        <v>178</v>
      </c>
      <c r="F16" s="37">
        <v>0.29799999999999999</v>
      </c>
      <c r="G16" s="364" t="s">
        <v>47</v>
      </c>
      <c r="H16" s="167" t="s">
        <v>180</v>
      </c>
    </row>
    <row r="17" spans="2:8" ht="15.75" customHeight="1" thickBot="1" x14ac:dyDescent="0.3">
      <c r="B17" s="363"/>
      <c r="C17" s="193" t="s">
        <v>31</v>
      </c>
      <c r="D17" s="38" t="s">
        <v>46</v>
      </c>
      <c r="E17" s="39" t="s">
        <v>5</v>
      </c>
      <c r="F17" s="40">
        <v>0.312</v>
      </c>
      <c r="G17" s="365"/>
      <c r="H17" s="164" t="s">
        <v>180</v>
      </c>
    </row>
    <row r="18" spans="2:8" ht="39" customHeight="1" thickTop="1" x14ac:dyDescent="0.25">
      <c r="B18" s="362" t="s">
        <v>3</v>
      </c>
      <c r="C18" s="195" t="s">
        <v>175</v>
      </c>
      <c r="D18" s="18" t="s">
        <v>41</v>
      </c>
      <c r="E18" s="30" t="s">
        <v>179</v>
      </c>
      <c r="F18" s="35">
        <v>6.0000000000000001E-3</v>
      </c>
      <c r="G18" s="22" t="s">
        <v>135</v>
      </c>
      <c r="H18" s="167" t="s">
        <v>180</v>
      </c>
    </row>
    <row r="19" spans="2:8" ht="40.5" customHeight="1" x14ac:dyDescent="0.25">
      <c r="B19" s="358"/>
      <c r="C19" s="195" t="s">
        <v>175</v>
      </c>
      <c r="D19" s="18" t="s">
        <v>42</v>
      </c>
      <c r="E19" s="30" t="s">
        <v>179</v>
      </c>
      <c r="F19" s="35">
        <v>2.4E-2</v>
      </c>
      <c r="G19" s="22" t="s">
        <v>136</v>
      </c>
      <c r="H19" s="167" t="s">
        <v>180</v>
      </c>
    </row>
    <row r="20" spans="2:8" x14ac:dyDescent="0.25">
      <c r="B20" s="356" t="s">
        <v>43</v>
      </c>
      <c r="C20" s="195" t="s">
        <v>175</v>
      </c>
      <c r="D20" s="5" t="s">
        <v>177</v>
      </c>
      <c r="E20" s="30" t="s">
        <v>179</v>
      </c>
      <c r="F20" s="35">
        <v>0.14000000000000001</v>
      </c>
      <c r="G20" s="2"/>
      <c r="H20" s="167" t="s">
        <v>180</v>
      </c>
    </row>
    <row r="21" spans="2:8" x14ac:dyDescent="0.25">
      <c r="B21" s="357"/>
      <c r="C21" s="195" t="s">
        <v>175</v>
      </c>
      <c r="D21" s="5" t="s">
        <v>45</v>
      </c>
      <c r="E21" s="30" t="s">
        <v>179</v>
      </c>
      <c r="F21" s="35">
        <v>0.13500000000000001</v>
      </c>
      <c r="G21" s="2"/>
      <c r="H21" s="167" t="s">
        <v>180</v>
      </c>
    </row>
    <row r="22" spans="2:8" x14ac:dyDescent="0.25">
      <c r="B22" s="357"/>
      <c r="C22" s="195" t="s">
        <v>175</v>
      </c>
      <c r="D22" s="5" t="s">
        <v>4</v>
      </c>
      <c r="E22" s="30" t="s">
        <v>179</v>
      </c>
      <c r="F22" s="35">
        <v>0.14599999999999999</v>
      </c>
      <c r="G22" s="2"/>
      <c r="H22" s="167" t="s">
        <v>180</v>
      </c>
    </row>
    <row r="23" spans="2:8" ht="16.5" customHeight="1" x14ac:dyDescent="0.25">
      <c r="B23" s="358"/>
      <c r="C23" s="195" t="s">
        <v>174</v>
      </c>
      <c r="D23" s="5" t="s">
        <v>44</v>
      </c>
      <c r="E23" s="30" t="s">
        <v>179</v>
      </c>
      <c r="F23" s="35">
        <v>0.13400000000000001</v>
      </c>
      <c r="G23" s="2"/>
      <c r="H23" s="167" t="s">
        <v>180</v>
      </c>
    </row>
    <row r="24" spans="2:8" ht="36" customHeight="1" x14ac:dyDescent="0.25">
      <c r="B24" s="201" t="s">
        <v>103</v>
      </c>
      <c r="C24" s="195" t="s">
        <v>174</v>
      </c>
      <c r="D24" s="5"/>
      <c r="E24" s="30" t="s">
        <v>179</v>
      </c>
      <c r="F24" s="35">
        <v>9.5000000000000001E-2</v>
      </c>
      <c r="G24" s="2"/>
      <c r="H24" s="167" t="s">
        <v>180</v>
      </c>
    </row>
    <row r="25" spans="2:8" ht="21" customHeight="1" x14ac:dyDescent="0.25">
      <c r="B25" s="201" t="s">
        <v>23</v>
      </c>
      <c r="C25" s="195" t="s">
        <v>33</v>
      </c>
      <c r="D25" s="5"/>
      <c r="E25" s="30" t="s">
        <v>179</v>
      </c>
      <c r="F25" s="35">
        <v>8.4000000000000005E-2</v>
      </c>
      <c r="G25" s="2"/>
      <c r="H25" s="167" t="s">
        <v>180</v>
      </c>
    </row>
    <row r="26" spans="2:8" ht="43.5" thickBot="1" x14ac:dyDescent="0.3">
      <c r="B26" s="202" t="s">
        <v>218</v>
      </c>
      <c r="C26" s="196" t="s">
        <v>39</v>
      </c>
      <c r="D26" s="168" t="s">
        <v>40</v>
      </c>
      <c r="E26" s="169" t="s">
        <v>35</v>
      </c>
      <c r="F26" s="170">
        <v>3.5999999999999997E-2</v>
      </c>
      <c r="G26" s="171" t="s">
        <v>137</v>
      </c>
      <c r="H26" s="172" t="s">
        <v>102</v>
      </c>
    </row>
    <row r="27" spans="2:8" ht="15" customHeight="1" x14ac:dyDescent="0.25">
      <c r="B27" s="82"/>
      <c r="C27" s="82"/>
      <c r="D27" s="82"/>
      <c r="F27" s="182" t="s">
        <v>219</v>
      </c>
      <c r="H27" s="82"/>
    </row>
    <row r="28" spans="2:8" thickBot="1" x14ac:dyDescent="0.35">
      <c r="B28" s="81"/>
      <c r="C28" s="81"/>
      <c r="D28" s="81"/>
      <c r="E28" s="81"/>
      <c r="F28" s="81"/>
      <c r="G28" s="81"/>
      <c r="H28" s="81"/>
    </row>
    <row r="29" spans="2:8" ht="15.75" thickBot="1" x14ac:dyDescent="0.3">
      <c r="B29" s="185" t="s">
        <v>105</v>
      </c>
      <c r="C29" s="186"/>
      <c r="D29" s="186"/>
      <c r="E29" s="186"/>
      <c r="F29" s="187"/>
      <c r="G29" s="81"/>
      <c r="H29" s="81"/>
    </row>
    <row r="30" spans="2:8" ht="30" customHeight="1" x14ac:dyDescent="0.25">
      <c r="B30" s="183" t="s">
        <v>106</v>
      </c>
      <c r="C30" s="367" t="s">
        <v>111</v>
      </c>
      <c r="D30" s="368"/>
      <c r="E30" s="368"/>
      <c r="F30" s="369"/>
      <c r="G30" s="81"/>
      <c r="H30" s="81"/>
    </row>
    <row r="31" spans="2:8" ht="32.25" customHeight="1" thickBot="1" x14ac:dyDescent="0.3">
      <c r="B31" s="184" t="s">
        <v>107</v>
      </c>
      <c r="C31" s="354" t="s">
        <v>108</v>
      </c>
      <c r="D31" s="354"/>
      <c r="E31" s="354"/>
      <c r="F31" s="355"/>
      <c r="G31" s="81"/>
      <c r="H31" s="81"/>
    </row>
    <row r="33" spans="2:8" thickBot="1" x14ac:dyDescent="0.35"/>
    <row r="34" spans="2:8" thickBot="1" x14ac:dyDescent="0.35">
      <c r="B34" s="207" t="s">
        <v>112</v>
      </c>
      <c r="C34" s="349"/>
      <c r="D34" s="349"/>
      <c r="E34" s="349"/>
      <c r="F34" s="349"/>
      <c r="G34" s="349"/>
      <c r="H34" s="350"/>
    </row>
    <row r="35" spans="2:8" ht="44.25" customHeight="1" x14ac:dyDescent="0.25">
      <c r="B35" s="208" t="s">
        <v>116</v>
      </c>
      <c r="C35" s="351" t="s">
        <v>220</v>
      </c>
      <c r="D35" s="352"/>
      <c r="E35" s="352"/>
      <c r="F35" s="352"/>
      <c r="G35" s="352"/>
      <c r="H35" s="353"/>
    </row>
    <row r="36" spans="2:8" ht="24.75" customHeight="1" x14ac:dyDescent="0.25">
      <c r="B36" s="209" t="s">
        <v>117</v>
      </c>
      <c r="C36" s="219" t="s">
        <v>133</v>
      </c>
      <c r="D36" s="220"/>
      <c r="E36" s="220"/>
      <c r="F36" s="220"/>
      <c r="G36" s="220"/>
      <c r="H36" s="221"/>
    </row>
    <row r="37" spans="2:8" ht="34.5" customHeight="1" thickBot="1" x14ac:dyDescent="0.3">
      <c r="B37" s="210" t="s">
        <v>118</v>
      </c>
      <c r="C37" s="347" t="s">
        <v>134</v>
      </c>
      <c r="D37" s="347"/>
      <c r="E37" s="347"/>
      <c r="F37" s="347"/>
      <c r="G37" s="347"/>
      <c r="H37" s="348"/>
    </row>
    <row r="38" spans="2:8" ht="14.45" x14ac:dyDescent="0.3">
      <c r="B38" s="203"/>
    </row>
    <row r="39" spans="2:8" ht="14.45" x14ac:dyDescent="0.3">
      <c r="B39" s="204"/>
    </row>
    <row r="40" spans="2:8" ht="14.45" x14ac:dyDescent="0.3">
      <c r="B40" s="205"/>
    </row>
    <row r="41" spans="2:8" ht="14.45" x14ac:dyDescent="0.3">
      <c r="B41" s="204"/>
    </row>
    <row r="42" spans="2:8" ht="14.45" x14ac:dyDescent="0.3">
      <c r="B42" s="205"/>
    </row>
    <row r="43" spans="2:8" ht="14.45" x14ac:dyDescent="0.3">
      <c r="B43" s="204"/>
    </row>
    <row r="44" spans="2:8" ht="14.45" x14ac:dyDescent="0.3">
      <c r="B44" s="203"/>
    </row>
    <row r="45" spans="2:8" ht="14.45" x14ac:dyDescent="0.3">
      <c r="B45" s="206"/>
    </row>
    <row r="46" spans="2:8" ht="14.45" x14ac:dyDescent="0.3">
      <c r="B46" s="206"/>
    </row>
  </sheetData>
  <mergeCells count="14">
    <mergeCell ref="C37:H37"/>
    <mergeCell ref="C34:H34"/>
    <mergeCell ref="C35:H35"/>
    <mergeCell ref="C31:F31"/>
    <mergeCell ref="B4:B6"/>
    <mergeCell ref="G4:G6"/>
    <mergeCell ref="G7:G9"/>
    <mergeCell ref="B14:B15"/>
    <mergeCell ref="B18:B19"/>
    <mergeCell ref="B20:B23"/>
    <mergeCell ref="B16:B17"/>
    <mergeCell ref="G16:G17"/>
    <mergeCell ref="B7:B10"/>
    <mergeCell ref="C30:F30"/>
  </mergeCells>
  <hyperlinks>
    <hyperlink ref="C30" r:id="rId1"/>
  </hyperlinks>
  <pageMargins left="0.7" right="0.7" top="0.75" bottom="0.75" header="0.3" footer="0.3"/>
  <pageSetup paperSize="8" scale="1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Univ CO2 emissions</vt:lpstr>
      <vt:lpstr>CO2 Emission Factors </vt:lpstr>
    </vt:vector>
  </TitlesOfParts>
  <Company>Apllus+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Dominguez Perello</dc:creator>
  <cp:lastModifiedBy>eh16</cp:lastModifiedBy>
  <cp:lastPrinted>2018-02-23T12:10:27Z</cp:lastPrinted>
  <dcterms:created xsi:type="dcterms:W3CDTF">2014-10-29T16:28:28Z</dcterms:created>
  <dcterms:modified xsi:type="dcterms:W3CDTF">2019-03-22T08:41:07Z</dcterms:modified>
</cp:coreProperties>
</file>