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Univ CO2 emissions" sheetId="6" r:id="rId1"/>
    <sheet name="CO2 Emission Factors " sheetId="7" r:id="rId2"/>
  </sheets>
  <calcPr calcId="162913"/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21" i="6"/>
  <c r="I13" i="6"/>
  <c r="V112" i="6"/>
  <c r="W85" i="6"/>
  <c r="W65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13" i="6"/>
  <c r="I30" i="6"/>
  <c r="E30" i="6"/>
  <c r="I29" i="6"/>
  <c r="E29" i="6"/>
  <c r="J30" i="6" l="1"/>
  <c r="J29" i="6"/>
  <c r="I28" i="6"/>
  <c r="I27" i="6"/>
  <c r="I26" i="6"/>
  <c r="I25" i="6"/>
  <c r="I24" i="6"/>
  <c r="I23" i="6"/>
  <c r="I22" i="6"/>
  <c r="E17" i="6" l="1"/>
  <c r="J17" i="6" s="1"/>
  <c r="E18" i="6"/>
  <c r="J18" i="6" s="1"/>
  <c r="E19" i="6"/>
  <c r="J19" i="6" s="1"/>
  <c r="E20" i="6"/>
  <c r="J20" i="6" s="1"/>
  <c r="E21" i="6"/>
  <c r="J21" i="6" s="1"/>
  <c r="E22" i="6"/>
  <c r="J22" i="6" s="1"/>
  <c r="D53" i="6" s="1"/>
  <c r="E23" i="6"/>
  <c r="J23" i="6" s="1"/>
  <c r="D54" i="6" s="1"/>
  <c r="E24" i="6"/>
  <c r="J24" i="6" s="1"/>
  <c r="D55" i="6" s="1"/>
  <c r="E25" i="6"/>
  <c r="J25" i="6" s="1"/>
  <c r="D56" i="6" s="1"/>
  <c r="E26" i="6"/>
  <c r="J26" i="6" s="1"/>
  <c r="D57" i="6" s="1"/>
  <c r="E27" i="6"/>
  <c r="J27" i="6" s="1"/>
  <c r="D58" i="6" s="1"/>
  <c r="E28" i="6"/>
  <c r="J28" i="6" s="1"/>
  <c r="D59" i="6" s="1"/>
  <c r="E14" i="6"/>
  <c r="J14" i="6" s="1"/>
  <c r="E15" i="6"/>
  <c r="J15" i="6" s="1"/>
  <c r="E16" i="6"/>
  <c r="J16" i="6" s="1"/>
  <c r="E13" i="6"/>
  <c r="J13" i="6" s="1"/>
  <c r="D52" i="6" l="1"/>
  <c r="J31" i="6"/>
</calcChain>
</file>

<file path=xl/comments1.xml><?xml version="1.0" encoding="utf-8"?>
<comments xmlns="http://schemas.openxmlformats.org/spreadsheetml/2006/main">
  <authors>
    <author>Silvia Pascual Jimeno</author>
  </authors>
  <commentList>
    <comment ref="C52" authorId="0">
      <text>
        <r>
          <rPr>
            <b/>
            <sz val="9"/>
            <color indexed="81"/>
            <rFont val="Calibri"/>
            <family val="2"/>
            <scheme val="minor"/>
          </rPr>
          <t>Considering all car types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<sst xmlns="http://schemas.openxmlformats.org/spreadsheetml/2006/main" count="289" uniqueCount="201">
  <si>
    <t>[2]</t>
  </si>
  <si>
    <t>Scooter</t>
  </si>
  <si>
    <t>Diesel</t>
  </si>
  <si>
    <t>Bus</t>
  </si>
  <si>
    <t>Minibus</t>
  </si>
  <si>
    <t>&lt;1 km</t>
  </si>
  <si>
    <t>1-3 km</t>
  </si>
  <si>
    <t>4-5 km</t>
  </si>
  <si>
    <t>6-10 km</t>
  </si>
  <si>
    <t>%</t>
  </si>
  <si>
    <t>16-30km</t>
  </si>
  <si>
    <t>&gt;30 km</t>
  </si>
  <si>
    <t>11-15 km</t>
  </si>
  <si>
    <t>No return journys</t>
  </si>
  <si>
    <t>[1]</t>
  </si>
  <si>
    <t>https://co2emissiefactoren.nl/</t>
  </si>
  <si>
    <t xml:space="preserve">(*) </t>
  </si>
  <si>
    <t xml:space="preserve">(**) </t>
  </si>
  <si>
    <t xml:space="preserve">(***) </t>
  </si>
  <si>
    <t>U-MOB LIFE PROJECT nº LIFE15 GIC/ES/000056 European Network for Sustainable Mobility at University</t>
  </si>
  <si>
    <t>SCOOTER: (13.3*50)/100 = 665/100 = 6.65%</t>
  </si>
  <si>
    <t>[1*33.3)+(2*50)+(3*16.7)]/100</t>
  </si>
  <si>
    <t>(1*35.7)+(2*35.7)+(3*14.3)+(4*7.1)+(5*7.1))/100</t>
  </si>
  <si>
    <t>[(0.5*0)+(2*13.3)+(4.5*10)+(8*26.7)+(13*13.3)+(23*16.7)+(50*20)]/100</t>
  </si>
  <si>
    <r>
      <t>Allo scopo di calcolare le emissioni di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riconducibili agli spostamenti da e verso la tua università, la seguente tabella può essere usata come strumento:</t>
    </r>
  </si>
  <si>
    <r>
      <t>Emissioni di CO</t>
    </r>
    <r>
      <rPr>
        <b/>
        <vertAlign val="subscript"/>
        <sz val="10"/>
        <color theme="0"/>
        <rFont val="Calibri"/>
        <family val="2"/>
        <scheme val="minor"/>
      </rPr>
      <t xml:space="preserve">2 </t>
    </r>
    <r>
      <rPr>
        <b/>
        <sz val="10"/>
        <color theme="0"/>
        <rFont val="Calibri"/>
        <family val="2"/>
        <scheme val="minor"/>
      </rPr>
      <t xml:space="preserve">      (t CO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/anno)</t>
    </r>
  </si>
  <si>
    <r>
      <t>CALCOLO DELLE EMISSIONI DI CO</t>
    </r>
    <r>
      <rPr>
        <b/>
        <vertAlign val="subscript"/>
        <sz val="12"/>
        <color theme="0"/>
        <rFont val="Calibri"/>
        <family val="2"/>
        <scheme val="minor"/>
      </rPr>
      <t>2</t>
    </r>
  </si>
  <si>
    <t>Modalità di trasporto</t>
  </si>
  <si>
    <r>
      <t xml:space="preserve"> % utenti        </t>
    </r>
    <r>
      <rPr>
        <b/>
        <sz val="10"/>
        <color theme="9" tint="-0.249977111117893"/>
        <rFont val="Calibri"/>
        <family val="2"/>
        <scheme val="minor"/>
      </rPr>
      <t>(1)</t>
    </r>
  </si>
  <si>
    <t>N° Utenti/giorno</t>
  </si>
  <si>
    <t xml:space="preserve">Media Km/giorno </t>
  </si>
  <si>
    <r>
      <t>Fattore di emissione della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</si>
  <si>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 (kg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 UNIT</t>
    </r>
    <r>
      <rPr>
        <b/>
        <sz val="10"/>
        <color theme="1"/>
        <rFont val="Calibri"/>
        <family val="2"/>
      </rPr>
      <t>Á</t>
    </r>
    <r>
      <rPr>
        <b/>
        <sz val="10"/>
        <color theme="1"/>
        <rFont val="Calibri"/>
        <family val="2"/>
        <scheme val="minor"/>
      </rPr>
      <t>)</t>
    </r>
  </si>
  <si>
    <r>
      <t>UNIT</t>
    </r>
    <r>
      <rPr>
        <b/>
        <sz val="10"/>
        <color theme="1"/>
        <rFont val="Calibri"/>
        <family val="2"/>
      </rPr>
      <t>Á</t>
    </r>
  </si>
  <si>
    <r>
      <t>Fattore di emissione della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 (kg CO2/ passeggero-km)</t>
    </r>
  </si>
  <si>
    <t>Auto</t>
  </si>
  <si>
    <t>veicolo-chilometro</t>
  </si>
  <si>
    <t>passeggero- chilometro</t>
  </si>
  <si>
    <t>AUTO ( piccola - benzina)</t>
  </si>
  <si>
    <t>AUTO (piccola  - diesel)</t>
  </si>
  <si>
    <t>AUTO (dimensione sconosciuta - benzina/diesel)</t>
  </si>
  <si>
    <t>AUTO (ibrida)</t>
  </si>
  <si>
    <t>AUTO (elettrica)</t>
  </si>
  <si>
    <t>AUTO (media - bnzina)</t>
  </si>
  <si>
    <t>AUTO (grande - benzina)</t>
  </si>
  <si>
    <t>AUTO (media - diesel)</t>
  </si>
  <si>
    <t>AUTO (grande - diesel)</t>
  </si>
  <si>
    <t xml:space="preserve">SCOOTER (piccola  motocicletta) </t>
  </si>
  <si>
    <t>MOTOCICLETTA</t>
  </si>
  <si>
    <t>AUTOBUS URBANO</t>
  </si>
  <si>
    <t>AUTOBUS A LUNGA PERCORRENZA/CORRIERA</t>
  </si>
  <si>
    <t xml:space="preserve">TRENO </t>
  </si>
  <si>
    <t>TRENO SUBURBANO / METRO</t>
  </si>
  <si>
    <t>TRAM/FILOBUS</t>
  </si>
  <si>
    <t>BICICLETTA</t>
  </si>
  <si>
    <t>A PIEDI (solamente)</t>
  </si>
  <si>
    <r>
      <t xml:space="preserve">Percentuale media di occupazione del veicolo     </t>
    </r>
    <r>
      <rPr>
        <b/>
        <sz val="10"/>
        <color theme="9" tint="-0.249977111117893"/>
        <rFont val="Calibri"/>
        <family val="2"/>
        <scheme val="minor"/>
      </rPr>
      <t>(5)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</si>
  <si>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Popolazione universitaria </t>
    </r>
    <r>
      <rPr>
        <b/>
        <sz val="10"/>
        <color theme="9" tint="-0.249977111117893"/>
        <rFont val="Calibri"/>
        <family val="2"/>
        <scheme val="minor"/>
      </rPr>
      <t>(2)</t>
    </r>
  </si>
  <si>
    <t>TOTALE</t>
  </si>
  <si>
    <r>
      <t xml:space="preserve">Distanza media /viaggio (km)  </t>
    </r>
    <r>
      <rPr>
        <b/>
        <sz val="10"/>
        <color theme="9" tint="-0.249977111117893"/>
        <rFont val="Calibri"/>
        <family val="2"/>
        <scheme val="minor"/>
      </rPr>
      <t xml:space="preserve">(3) </t>
    </r>
  </si>
  <si>
    <r>
      <t xml:space="preserve">Media dei viaggi di ritorno/giorno </t>
    </r>
    <r>
      <rPr>
        <b/>
        <sz val="10"/>
        <color theme="9" tint="-0.249977111117893"/>
        <rFont val="Calibri"/>
        <family val="2"/>
        <scheme val="minor"/>
      </rPr>
      <t xml:space="preserve">(4) </t>
    </r>
  </si>
  <si>
    <r>
      <t xml:space="preserve">N° giorni lavorativi/anno </t>
    </r>
    <r>
      <rPr>
        <b/>
        <sz val="10"/>
        <color theme="9" tint="-0.249977111117893"/>
        <rFont val="Calibri"/>
        <family val="2"/>
        <scheme val="minor"/>
      </rPr>
      <t xml:space="preserve">(6) </t>
    </r>
  </si>
  <si>
    <t>Considerazioni generali per completare questa tabella:</t>
  </si>
  <si>
    <r>
      <rPr>
        <b/>
        <sz val="10"/>
        <rFont val="Calibri"/>
        <family val="2"/>
        <scheme val="minor"/>
      </rPr>
      <t>Nota 3:</t>
    </r>
    <r>
      <rPr>
        <sz val="10"/>
        <rFont val="Calibri"/>
        <family val="2"/>
        <scheme val="minor"/>
      </rPr>
      <t xml:space="preserve"> I fattori di emissione della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(colonne 'G-H'): è stato proposto un valore stimato per ogni modalità di trasporto.</t>
    </r>
  </si>
  <si>
    <t>DIAGRAMMA RISULTANTE</t>
  </si>
  <si>
    <t>Il seguente diagramma mostra una sintesi dei risultati del calcolo:</t>
  </si>
  <si>
    <r>
      <t>Emissioni             (t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/anno)</t>
    </r>
  </si>
  <si>
    <t>Motocicletta</t>
  </si>
  <si>
    <t>Autobus urbano</t>
  </si>
  <si>
    <t>Autobus a lunga percorrenza/corriera</t>
  </si>
  <si>
    <t>Treno</t>
  </si>
  <si>
    <t>Treno suburbano/metro</t>
  </si>
  <si>
    <t>Tram/Filobus</t>
  </si>
  <si>
    <t>Bicicletta</t>
  </si>
  <si>
    <t>A piedi</t>
  </si>
  <si>
    <t>DATI CHE DEVONO ESSERE DETERMINATI - Linee guida</t>
  </si>
  <si>
    <r>
      <t xml:space="preserve"> % utenti </t>
    </r>
    <r>
      <rPr>
        <b/>
        <sz val="10"/>
        <color theme="9" tint="-0.249977111117893"/>
        <rFont val="Calibri"/>
        <family val="2"/>
        <scheme val="minor"/>
      </rPr>
      <t>(1)</t>
    </r>
  </si>
  <si>
    <t>1.Identificare la percentuale giornaliera di utenti per ogni modalità di trasporto, in accordo con i tuoi questionari sugli spostamenti casa-università.</t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</si>
  <si>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</t>
    </r>
    <r>
      <rPr>
        <b/>
        <i/>
        <sz val="11"/>
        <color theme="4" tint="-0.499984740745262"/>
        <rFont val="Calibri"/>
        <family val="2"/>
        <scheme val="minor"/>
      </rPr>
      <t xml:space="preserve">Dove puoi trovare queste informazioni? </t>
    </r>
  </si>
  <si>
    <r>
      <t xml:space="preserve">2. Nel caso in cui la modalità di trasporto sia l'automobile o il </t>
    </r>
    <r>
      <rPr>
        <b/>
        <sz val="11"/>
        <rFont val="Calibri"/>
        <family val="2"/>
        <scheme val="minor"/>
      </rPr>
      <t>motociclo/scooter</t>
    </r>
    <r>
      <rPr>
        <sz val="11"/>
        <rFont val="Calibri"/>
        <family val="2"/>
        <scheme val="minor"/>
      </rPr>
      <t xml:space="preserve">, allora deve essere anche considerata la percentuale per tipo di </t>
    </r>
    <r>
      <rPr>
        <b/>
        <sz val="11"/>
        <rFont val="Calibri"/>
        <family val="2"/>
        <scheme val="minor"/>
      </rPr>
      <t>AUTO</t>
    </r>
    <r>
      <rPr>
        <sz val="11"/>
        <rFont val="Calibri"/>
        <family val="2"/>
        <scheme val="minor"/>
      </rPr>
      <t xml:space="preserve"> o </t>
    </r>
    <r>
      <rPr>
        <b/>
        <sz val="11"/>
        <rFont val="Calibri"/>
        <family val="2"/>
        <scheme val="minor"/>
      </rPr>
      <t>MOTOCICLETTA/SCOOTER</t>
    </r>
    <r>
      <rPr>
        <sz val="11"/>
        <rFont val="Calibri"/>
        <family val="2"/>
        <scheme val="minor"/>
      </rPr>
      <t xml:space="preserve"> come mezzo di trasporto </t>
    </r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</si>
  <si>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</t>
    </r>
    <r>
      <rPr>
        <b/>
        <i/>
        <sz val="11"/>
        <color theme="4" tint="-0.499984740745262"/>
        <rFont val="Calibri"/>
        <family val="2"/>
        <scheme val="minor"/>
      </rPr>
      <t xml:space="preserve"> Dove puoi trovare queste informazioni?  </t>
    </r>
  </si>
  <si>
    <r>
      <t xml:space="preserve">La  % per tipo di auto/motocicletta può essere trovata sul tuo questionario sulla mobilità alla sezione: ACCESSO AL CAMPUS CON L'AUTOMOBILE </t>
    </r>
    <r>
      <rPr>
        <sz val="11"/>
        <color rgb="FF002060"/>
        <rFont val="Calibri"/>
        <family val="2"/>
      </rPr>
      <t xml:space="preserve"> → Domanda</t>
    </r>
    <r>
      <rPr>
        <b/>
        <sz val="11"/>
        <color rgb="FF002060"/>
        <rFont val="Calibri"/>
        <family val="2"/>
      </rPr>
      <t>: 'Tipo di veicolo'</t>
    </r>
  </si>
  <si>
    <r>
      <rPr>
        <b/>
        <sz val="11"/>
        <rFont val="Wingdings"/>
        <charset val="2"/>
      </rPr>
      <t>Ü</t>
    </r>
    <r>
      <rPr>
        <b/>
        <i/>
        <sz val="11"/>
        <rFont val="Calibri"/>
        <family val="2"/>
      </rPr>
      <t xml:space="preserve"> Per esempio…</t>
    </r>
  </si>
  <si>
    <t xml:space="preserve">    Autobus urbano: 10%; Autobus sulle lunghe distanze: 6.7%</t>
  </si>
  <si>
    <t xml:space="preserve">    Treno suburbano/metro: 3.3% ; Treno: 3.3%</t>
  </si>
  <si>
    <t xml:space="preserve">    Tram/Filobus: 6.7%</t>
  </si>
  <si>
    <t xml:space="preserve">    Bicicletta: 6.7%</t>
  </si>
  <si>
    <t xml:space="preserve">    Solo a piedi: 3.3%</t>
  </si>
  <si>
    <t>AUTO ( piccola - benzina):  (46.7*14.3)/100 = 667.81/100 = 6.7%</t>
  </si>
  <si>
    <t>AUTO ( media - benzina):  (46.7*7.1)/100 = 331.57/100 = 3.3 %</t>
  </si>
  <si>
    <t>AUTO (media  - diesel):   (46.7*14.3)/100 = 667.81/100 = 6.7%</t>
  </si>
  <si>
    <t>AUTO ( piccola -diesel):  (46.7*7.1)/100 = 331.57/100 = 3.3 %</t>
  </si>
  <si>
    <t>AUTO ( grande - diesel):  (46.7*14.3)/100 = 667.81/100 = 6.7%</t>
  </si>
  <si>
    <t>AUTO (grande - benzina):   (46.7*14.3)/100 = 667.81/100 = 6.7%</t>
  </si>
  <si>
    <t>MOTOCICLETTA: (13.3*50)/100 = 665/100 = 6.65%</t>
  </si>
  <si>
    <t>AUTO(dimensione ignota - benzina/diesel): (46.7*7.1)/100 = 331.57/100 = 3.3 %</t>
  </si>
  <si>
    <t>AUTO (elettrica):  (46.7*14.3)/100 = 667.81/100 = 6.7%</t>
  </si>
  <si>
    <t>AUTO (ibrida):   (46.7*7.1)/100 = 331.57/100 = 3.3 %</t>
  </si>
  <si>
    <r>
      <t>Popolazione universitaria</t>
    </r>
    <r>
      <rPr>
        <b/>
        <sz val="10"/>
        <color theme="9" tint="-0.249977111117893"/>
        <rFont val="Calibri"/>
        <family val="2"/>
        <scheme val="minor"/>
      </rPr>
      <t xml:space="preserve"> (2)</t>
    </r>
  </si>
  <si>
    <r>
      <t xml:space="preserve">Indica la tua popolazione universitaria complessiva, tenendo conto di tutti i raggruppamenti universitari: </t>
    </r>
    <r>
      <rPr>
        <b/>
        <sz val="11"/>
        <rFont val="Calibri"/>
        <family val="2"/>
        <scheme val="minor"/>
      </rPr>
      <t>studenti, amministrativi, &amp;  staff dirigenziale e staff docenti &amp; ricercatori</t>
    </r>
  </si>
  <si>
    <r>
      <rPr>
        <sz val="11"/>
        <rFont val="Wingdings"/>
        <charset val="2"/>
      </rPr>
      <t xml:space="preserve">Ü </t>
    </r>
    <r>
      <rPr>
        <b/>
        <i/>
        <sz val="11"/>
        <rFont val="Calibri"/>
        <family val="2"/>
        <scheme val="minor"/>
      </rPr>
      <t>Per esempio…</t>
    </r>
    <r>
      <rPr>
        <sz val="11"/>
        <rFont val="Calibri"/>
        <family val="2"/>
        <scheme val="minor"/>
      </rPr>
      <t xml:space="preserve">totale della popolazione universitaria = 23,500 </t>
    </r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</si>
  <si>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rgb="FF002060"/>
        <rFont val="Calibri"/>
        <family val="2"/>
      </rPr>
      <t xml:space="preserve"> </t>
    </r>
    <r>
      <rPr>
        <sz val="11"/>
        <color rgb="FF002060"/>
        <rFont val="Calibri"/>
        <family val="2"/>
        <scheme val="minor"/>
      </rPr>
      <t>Se la % di utenti(distribuzione data dal campionario del tuo questionario  - Vedi</t>
    </r>
    <r>
      <rPr>
        <b/>
        <sz val="11"/>
        <color theme="9" tint="-0.249977111117893"/>
        <rFont val="Calibri"/>
        <family val="2"/>
        <scheme val="minor"/>
      </rPr>
      <t xml:space="preserve"> </t>
    </r>
    <r>
      <rPr>
        <b/>
        <sz val="10"/>
        <color theme="9" tint="-0.249977111117893"/>
        <rFont val="Calibri"/>
        <family val="2"/>
        <scheme val="minor"/>
      </rPr>
      <t>(1)</t>
    </r>
    <r>
      <rPr>
        <sz val="11"/>
        <color rgb="FF002060"/>
        <rFont val="Calibri"/>
        <family val="2"/>
        <scheme val="minor"/>
      </rPr>
      <t>) è moltiplicata per la tua popolazione universitaria, allora il numero totale di utenti può essere calcolato  per ogni modalità di trasporto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9" tint="-0.249977111117893"/>
        <rFont val="Calibri"/>
        <family val="2"/>
        <scheme val="minor"/>
      </rPr>
      <t>(colonna E)</t>
    </r>
  </si>
  <si>
    <r>
      <t>Distanza media /giornaliera (km)</t>
    </r>
    <r>
      <rPr>
        <b/>
        <sz val="10"/>
        <color theme="9" tint="-0.249977111117893"/>
        <rFont val="Calibri"/>
        <family val="2"/>
        <scheme val="minor"/>
      </rPr>
      <t xml:space="preserve"> (3)</t>
    </r>
  </si>
  <si>
    <r>
      <rPr>
        <sz val="11"/>
        <rFont val="Wingdings"/>
        <charset val="2"/>
      </rPr>
      <t>Ü P</t>
    </r>
    <r>
      <rPr>
        <b/>
        <i/>
        <sz val="11"/>
        <rFont val="Calibri"/>
        <family val="2"/>
        <scheme val="minor"/>
      </rPr>
      <t>er esempio…</t>
    </r>
    <r>
      <rPr>
        <sz val="11"/>
        <rFont val="Calibri"/>
        <family val="2"/>
        <scheme val="minor"/>
      </rPr>
      <t xml:space="preserve">numero di giorni lavorativi nell'anno </t>
    </r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</si>
  <si>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 Per esempio…</t>
    </r>
  </si>
  <si>
    <r>
      <t>1</t>
    </r>
    <r>
      <rPr>
        <b/>
        <sz val="11"/>
        <rFont val="Calibri"/>
        <family val="2"/>
        <scheme val="minor"/>
      </rPr>
      <t>: Identificare la distribuzione   (%) per ogni intervallo di distanza</t>
    </r>
  </si>
  <si>
    <r>
      <t xml:space="preserve">2: </t>
    </r>
    <r>
      <rPr>
        <sz val="11"/>
        <rFont val="Calibri"/>
        <family val="2"/>
        <scheme val="minor"/>
      </rPr>
      <t>Per calcolare la distanza media</t>
    </r>
    <r>
      <rPr>
        <b/>
        <sz val="11"/>
        <rFont val="Calibri"/>
        <family val="2"/>
        <scheme val="minor"/>
      </rPr>
      <t xml:space="preserve"> (espressa in km), può essere considerata una media pesata che tiene conto della </t>
    </r>
    <r>
      <rPr>
        <sz val="11"/>
        <rFont val="Calibri"/>
        <family val="2"/>
        <scheme val="minor"/>
      </rPr>
      <t xml:space="preserve"> % di ogni intervallo di distanza (vedi il 1° </t>
    </r>
    <r>
      <rPr>
        <vertAlign val="superscript"/>
        <sz val="11"/>
        <rFont val="Calibri"/>
        <family val="2"/>
        <scheme val="minor"/>
      </rPr>
      <t>passaggio</t>
    </r>
    <r>
      <rPr>
        <sz val="11"/>
        <rFont val="Calibri"/>
        <family val="2"/>
        <scheme val="minor"/>
      </rPr>
      <t>)</t>
    </r>
  </si>
  <si>
    <t>Calcola la distanza media giornaliera  ( espressa in Km) da casa all'Università ( espressa in Km):</t>
  </si>
  <si>
    <r>
      <rPr>
        <b/>
        <sz val="11"/>
        <rFont val="Calibri"/>
        <family val="2"/>
        <scheme val="minor"/>
      </rPr>
      <t xml:space="preserve">         per ogni percentuale di distanza</t>
    </r>
    <r>
      <rPr>
        <sz val="11"/>
        <rFont val="Calibri"/>
        <family val="2"/>
        <scheme val="minor"/>
      </rPr>
      <t>,prendere il valore medio. In caso di valore limite: &lt; 1km =&gt; prendere 0,5 Km;    &gt; 30 Km =&gt; prendere 50 Km</t>
    </r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</si>
  <si>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Per esempio…</t>
    </r>
  </si>
  <si>
    <t>Distanza media</t>
  </si>
  <si>
    <t>INTERVALLO</t>
  </si>
  <si>
    <t>distanza</t>
  </si>
  <si>
    <t>intervallo 1</t>
  </si>
  <si>
    <t>intervallo 2</t>
  </si>
  <si>
    <t>intervallo 3</t>
  </si>
  <si>
    <t>intervallo 4</t>
  </si>
  <si>
    <t>intervallo 5</t>
  </si>
  <si>
    <t>intervallo 6</t>
  </si>
  <si>
    <t>intervallo 7</t>
  </si>
  <si>
    <r>
      <t>Media dei viaggi di ritorno (N°)</t>
    </r>
    <r>
      <rPr>
        <b/>
        <sz val="10"/>
        <color theme="9" tint="-0.249977111117893"/>
        <rFont val="Calibri"/>
        <family val="2"/>
        <scheme val="minor"/>
      </rPr>
      <t xml:space="preserve"> (4)</t>
    </r>
  </si>
  <si>
    <t xml:space="preserve">Calcolare il numero medio dei viaggi di ritorno (per giorno) aventi come destinazione l'Università </t>
  </si>
  <si>
    <t>1: Identificare la distribuzione  (%) di ogni numero di viaggi di ritorno</t>
  </si>
  <si>
    <r>
      <rPr>
        <b/>
        <sz val="11"/>
        <color theme="4" tint="-0.499984740745262"/>
        <rFont val="Wingdings"/>
        <charset val="2"/>
      </rPr>
      <t xml:space="preserve">Ü </t>
    </r>
    <r>
      <rPr>
        <b/>
        <i/>
        <sz val="11"/>
        <color theme="4" tint="-0.499984740745262"/>
        <rFont val="Calibri"/>
        <family val="2"/>
      </rPr>
      <t xml:space="preserve">Dove puoi trovare queste informazioni?  </t>
    </r>
    <r>
      <rPr>
        <b/>
        <i/>
        <sz val="11"/>
        <color theme="4" tint="-0.499984740745262"/>
        <rFont val="Calibri"/>
        <family val="2"/>
        <scheme val="minor"/>
      </rPr>
      <t xml:space="preserve">? </t>
    </r>
    <r>
      <rPr>
        <sz val="11"/>
        <color theme="4" tint="-0.499984740745262"/>
        <rFont val="Calibri"/>
        <family val="2"/>
        <scheme val="minor"/>
      </rPr>
      <t>Sul tuo questionario sulla mobilità, alla sezione ACCESSO ALL'UIVERSIT</t>
    </r>
    <r>
      <rPr>
        <sz val="11"/>
        <color theme="4" tint="-0.499984740745262"/>
        <rFont val="Calibri"/>
        <family val="2"/>
      </rPr>
      <t>Á</t>
    </r>
    <r>
      <rPr>
        <sz val="11"/>
        <color theme="4" tint="-0.499984740745262"/>
        <rFont val="Calibri"/>
        <family val="2"/>
        <scheme val="minor"/>
      </rPr>
      <t xml:space="preserve"> → Domanda: </t>
    </r>
    <r>
      <rPr>
        <b/>
        <sz val="11"/>
        <color theme="4" tint="-0.499984740745262"/>
        <rFont val="Calibri"/>
        <family val="2"/>
        <scheme val="minor"/>
      </rPr>
      <t>'Qual'è la distanza media tra la tua casa (origine) e il campus di destinazione?'</t>
    </r>
    <r>
      <rPr>
        <sz val="11"/>
        <color theme="4" tint="-0.499984740745262"/>
        <rFont val="Calibri"/>
        <family val="2"/>
        <scheme val="minor"/>
      </rPr>
      <t xml:space="preserve">
     </t>
    </r>
  </si>
  <si>
    <r>
      <t>2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Per calcolare la media dei viaggi di ritorno</t>
    </r>
    <r>
      <rPr>
        <b/>
        <sz val="11"/>
        <rFont val="Calibri"/>
        <family val="2"/>
        <scheme val="minor"/>
      </rPr>
      <t xml:space="preserve"> (N°</t>
    </r>
    <r>
      <rPr>
        <b/>
        <sz val="10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 xml:space="preserve">), può essere considerata una media pesata che tiene conto della </t>
    </r>
    <r>
      <rPr>
        <sz val="11"/>
        <rFont val="Calibri"/>
        <family val="2"/>
        <scheme val="minor"/>
      </rPr>
      <t xml:space="preserve"> % del numero di viaggi di ritorno per ciascuno (vedere il passaggio precedente)</t>
    </r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</si>
  <si>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</t>
    </r>
    <r>
      <rPr>
        <b/>
        <i/>
        <sz val="11"/>
        <color theme="4" tint="-0.499984740745262"/>
        <rFont val="Calibri"/>
        <family val="2"/>
        <scheme val="minor"/>
      </rPr>
      <t xml:space="preserve">Dove puoi trovare queste informazioni? </t>
    </r>
    <r>
      <rPr>
        <sz val="11"/>
        <color rgb="FF002060"/>
        <rFont val="Calibri"/>
        <family val="2"/>
        <scheme val="minor"/>
      </rPr>
      <t xml:space="preserve">Sul tuo questionario sulla mobilità, alla sezione ABITUDINI NELLO SPOSTAMENTO → Domanda: </t>
    </r>
    <r>
      <rPr>
        <b/>
        <sz val="11"/>
        <color rgb="FF002060"/>
        <rFont val="Calibri"/>
        <family val="2"/>
        <scheme val="minor"/>
      </rPr>
      <t>'N° di viaggi di ritorno per giorno che fai dall'Università'</t>
    </r>
  </si>
  <si>
    <t>N° di viaggi di ritorno 1</t>
  </si>
  <si>
    <t>N° di viaggi di ritorno 2</t>
  </si>
  <si>
    <t>N° di viaggi di ritorno 3</t>
  </si>
  <si>
    <t>Media dei viaggi di ritorno/giorno</t>
  </si>
  <si>
    <r>
      <rPr>
        <b/>
        <sz val="11"/>
        <rFont val="Calibri"/>
        <family val="2"/>
        <scheme val="minor"/>
      </rPr>
      <t>N° di giorni lavorativi per anno</t>
    </r>
    <r>
      <rPr>
        <b/>
        <sz val="10"/>
        <color theme="9" tint="-0.249977111117893"/>
        <rFont val="Calibri"/>
        <family val="2"/>
        <scheme val="minor"/>
      </rPr>
      <t xml:space="preserve"> (6)</t>
    </r>
  </si>
  <si>
    <t>N° passeggeri per auto</t>
  </si>
  <si>
    <t>Media delle auto Percentuale di occupazione</t>
  </si>
  <si>
    <r>
      <rPr>
        <b/>
        <sz val="11"/>
        <color theme="4" tint="-0.499984740745262"/>
        <rFont val="Wingdings"/>
        <charset val="2"/>
      </rPr>
      <t>Ü</t>
    </r>
    <r>
      <rPr>
        <i/>
        <sz val="11"/>
        <color rgb="FF002060"/>
        <rFont val="Calibri"/>
        <family val="2"/>
      </rPr>
      <t xml:space="preserve"> Per determinare la media dei chilometri percorsi dagli utenti </t>
    </r>
    <r>
      <rPr>
        <sz val="11"/>
        <color rgb="FF002060"/>
        <rFont val="Calibri"/>
        <family val="2"/>
        <scheme val="minor"/>
      </rPr>
      <t xml:space="preserve"> </t>
    </r>
    <r>
      <rPr>
        <b/>
        <sz val="10"/>
        <color theme="9" tint="-0.249977111117893"/>
        <rFont val="Calibri"/>
        <family val="2"/>
        <scheme val="minor"/>
      </rPr>
      <t xml:space="preserve">(cella F) </t>
    </r>
    <r>
      <rPr>
        <sz val="11"/>
        <color rgb="FF002060"/>
        <rFont val="Calibri"/>
        <family val="2"/>
        <scheme val="minor"/>
      </rPr>
      <t>, 'Distanza media /viaggio</t>
    </r>
    <r>
      <rPr>
        <b/>
        <sz val="10"/>
        <color theme="9" tint="-0.249977111117893"/>
        <rFont val="Calibri"/>
        <family val="2"/>
        <scheme val="minor"/>
      </rPr>
      <t xml:space="preserve">(3) </t>
    </r>
    <r>
      <rPr>
        <sz val="11"/>
        <color rgb="FF002060"/>
        <rFont val="Calibri"/>
        <family val="2"/>
        <scheme val="minor"/>
      </rPr>
      <t xml:space="preserve">deve essere moltiplicata per due volte la 'Media dei viaggi di ritorno' </t>
    </r>
    <r>
      <rPr>
        <b/>
        <sz val="10"/>
        <color theme="9" tint="-0.249977111117893"/>
        <rFont val="Calibri"/>
        <family val="2"/>
        <scheme val="minor"/>
      </rPr>
      <t>(4)</t>
    </r>
  </si>
  <si>
    <t xml:space="preserve">Nota: raddoppi la media dei viaggi giornalieri, poiché si deve considerare anche il viaggio di ritorno </t>
  </si>
  <si>
    <t>Il punto di parenza è una media dei diversi tipi di strade. 
 Una piccola autovettura diesel ha una massa inferiore a 1050 kg e di solito una cilindrata inferiore a 1,8 L. Per differenziare tra auto leggere e medie, si presume un consumo del 21% più efficiente.
Un'automobile di medie dimensioni con motore diesel ha una massa di almeno 1050 e al massimo 1450 kg e di solito ha una cilindrata di 1,8 - 2,2 L.
I veicoli diesel nella classe delle auto pesanti pesano più di 1450 kg e di solito hanno una cilindrata superiore a 2,2 L. Per differenziare tra auto di medie e grandi dimensioni, è stato ipotizzato un consumo aggiuntivo del 13%.</t>
  </si>
  <si>
    <t>L'ipotesi è di un tipo di strada media e un mix di carburante del 65,5% di benzina, 31,1% di diesel, 3,4% di GPL e un'auto nella classe di peso medio (circa 1170 kg).</t>
  </si>
  <si>
    <t>Automobile</t>
  </si>
  <si>
    <r>
      <t xml:space="preserve">Motocicletta </t>
    </r>
    <r>
      <rPr>
        <b/>
        <sz val="10.5"/>
        <color theme="9" tint="-0.249977111117893"/>
        <rFont val="Calibri"/>
        <family val="2"/>
        <scheme val="minor"/>
      </rPr>
      <t>(***)</t>
    </r>
  </si>
  <si>
    <r>
      <t>Minibus</t>
    </r>
    <r>
      <rPr>
        <sz val="10.5"/>
        <rFont val="Calibri"/>
        <family val="2"/>
        <scheme val="minor"/>
      </rPr>
      <t xml:space="preserve"> (max 8 persone)</t>
    </r>
  </si>
  <si>
    <t>Metro /treno suburbano</t>
  </si>
  <si>
    <t>Tram/filobus</t>
  </si>
  <si>
    <t>Altri tipi di trasporto pubblico</t>
  </si>
  <si>
    <t>TP non conosciuto(Altri TP)</t>
  </si>
  <si>
    <t>Tipo di bus non noto</t>
  </si>
  <si>
    <t>Autobus regionale</t>
  </si>
  <si>
    <t>Treino locale/urbano</t>
  </si>
  <si>
    <t>Tipo di treno sconosciuto</t>
  </si>
  <si>
    <t>Media</t>
  </si>
  <si>
    <t>Tipo di carburante non noto</t>
  </si>
  <si>
    <t xml:space="preserve">Tipo di carburante non noto </t>
  </si>
  <si>
    <t>Benzina</t>
  </si>
  <si>
    <t>Bicicletta elettrica</t>
  </si>
  <si>
    <r>
      <t>percentuale media di occupazione dell'autoveicolo</t>
    </r>
    <r>
      <rPr>
        <b/>
        <sz val="10"/>
        <color theme="9" tint="-0.249977111117893"/>
        <rFont val="Calibri"/>
        <family val="2"/>
        <scheme val="minor"/>
      </rPr>
      <t xml:space="preserve"> (5)</t>
    </r>
  </si>
  <si>
    <t xml:space="preserve">1: Identificare la distribuzione  (%) del numero di persone che viaggiano sulla stessa automobile in ogni viaggio. </t>
  </si>
  <si>
    <r>
      <rPr>
        <b/>
        <sz val="11"/>
        <color theme="4" tint="-0.499984740745262"/>
        <rFont val="Wingdings"/>
        <charset val="2"/>
      </rPr>
      <t>Ü</t>
    </r>
    <r>
      <rPr>
        <b/>
        <i/>
        <sz val="11"/>
        <color theme="4" tint="-0.499984740745262"/>
        <rFont val="Calibri"/>
        <family val="2"/>
      </rPr>
      <t xml:space="preserve"> </t>
    </r>
    <r>
      <rPr>
        <b/>
        <i/>
        <sz val="11"/>
        <color theme="4" tint="-0.499984740745262"/>
        <rFont val="Calibri"/>
        <family val="2"/>
        <scheme val="minor"/>
      </rPr>
      <t xml:space="preserve">Dove puoi trovare queste informazioni?  ? </t>
    </r>
    <r>
      <rPr>
        <sz val="11"/>
        <color theme="4" tint="-0.499984740745262"/>
        <rFont val="Calibri"/>
        <family val="2"/>
        <scheme val="minor"/>
      </rPr>
      <t xml:space="preserve">Tu puoi trovare la % dei passeggeri dell'automobile sul tuo  questionario sulla mobilità alla sezione ACCESSO AL CAMPUS CON L'AUTOMOBILE </t>
    </r>
    <r>
      <rPr>
        <sz val="11"/>
        <color rgb="FF002060"/>
        <rFont val="Calibri"/>
        <family val="2"/>
        <scheme val="minor"/>
      </rPr>
      <t xml:space="preserve"> ( Informazione di carattere generale) →  Domanda: </t>
    </r>
    <r>
      <rPr>
        <b/>
        <sz val="11"/>
        <color rgb="FF002060"/>
        <rFont val="Calibri"/>
        <family val="2"/>
        <scheme val="minor"/>
      </rPr>
      <t>'Di solito quante persone viaggiano sulla macchina?'</t>
    </r>
  </si>
  <si>
    <r>
      <t>2</t>
    </r>
    <r>
      <rPr>
        <b/>
        <sz val="11"/>
        <rFont val="Calibri"/>
        <family val="2"/>
        <scheme val="minor"/>
      </rPr>
      <t xml:space="preserve">: Per calcolare la media della percentuale di occupazione dell'automobile, può essere considerata una media pesata che tiene conto della </t>
    </r>
    <r>
      <rPr>
        <sz val="11"/>
        <rFont val="Calibri"/>
        <family val="2"/>
        <scheme val="minor"/>
      </rPr>
      <t xml:space="preserve"> %  di passeggeri di ogni automobile </t>
    </r>
  </si>
  <si>
    <t>passeggero-chilometro</t>
  </si>
  <si>
    <t xml:space="preserve">Modalità di trasporto </t>
  </si>
  <si>
    <t>Carburante</t>
  </si>
  <si>
    <t>Tipo/Dimensione</t>
  </si>
  <si>
    <t>Classe di peso sconosciuta</t>
  </si>
  <si>
    <t>Piccola (&lt;950 kg)</t>
  </si>
  <si>
    <t>Piccola(&lt;1050 kg)</t>
  </si>
  <si>
    <t xml:space="preserve"> motocicletta di taglia piccola (&lt;25 cc)</t>
  </si>
  <si>
    <r>
      <t xml:space="preserve">Ibrida </t>
    </r>
    <r>
      <rPr>
        <b/>
        <sz val="11"/>
        <color theme="9" tint="-0.249977111117893"/>
        <rFont val="Calibri"/>
        <family val="2"/>
        <scheme val="minor"/>
      </rPr>
      <t>(**)</t>
    </r>
  </si>
  <si>
    <t>Elettrica</t>
  </si>
  <si>
    <t>Larga (&gt; 1450 kg)</t>
  </si>
  <si>
    <t>Larga (&gt; 1350 kg)</t>
  </si>
  <si>
    <t>Media (950 - 1350 kg)</t>
  </si>
  <si>
    <t>Media (1050 - 1450 kg)</t>
  </si>
  <si>
    <t>Media (&gt;25 cc)-Larga (&gt;50 cc)</t>
  </si>
  <si>
    <t>Carburante non noto</t>
  </si>
  <si>
    <t>Elettrico</t>
  </si>
  <si>
    <t>FONTI:</t>
  </si>
  <si>
    <t xml:space="preserve">Fonte [1]: </t>
  </si>
  <si>
    <t xml:space="preserve">Fonte [2]: </t>
  </si>
  <si>
    <t xml:space="preserve">Note </t>
  </si>
  <si>
    <t>‘2017 Government GHG conversion factors for company reporting: documento metodologico per i fattori di emissione’. Dipartimento Business, Energy &amp; Industrial Strategy. UK Government.</t>
  </si>
  <si>
    <t>Unità</t>
  </si>
  <si>
    <t>Commenti riferiti alla fonte scelta</t>
  </si>
  <si>
    <t>Fonte</t>
  </si>
  <si>
    <t>Per quanto riguarda i treni locali, viene fatta una distinzione tra treni elettrici e diesel. Per quanto riguarda i treni  lenti, mediamente, sulla base dei dati forniti, si è ipotizzato che l'80% dei chilometri percorsi dai passeggeri sia coperto da treni elettrici e un 20% da treni diesel.</t>
  </si>
  <si>
    <r>
      <t>Sui tuoi questionari sulla moblità, nella sezione MODALIT</t>
    </r>
    <r>
      <rPr>
        <sz val="11"/>
        <color rgb="FF002060"/>
        <rFont val="Calibri"/>
        <family val="2"/>
      </rPr>
      <t>Á DI VIAGGIO</t>
    </r>
    <r>
      <rPr>
        <sz val="11"/>
        <color rgb="FF002060"/>
        <rFont val="Calibri"/>
        <family val="2"/>
        <scheme val="minor"/>
      </rPr>
      <t xml:space="preserve">   </t>
    </r>
    <r>
      <rPr>
        <sz val="11"/>
        <color rgb="FF002060"/>
        <rFont val="Calibri"/>
        <family val="2"/>
      </rPr>
      <t>→ Domanda: ' Qual è il tuo abituale mezzo di trasporto usato negli spostamenti casa-Università</t>
    </r>
    <r>
      <rPr>
        <b/>
        <sz val="11"/>
        <color rgb="FF002060"/>
        <rFont val="Calibri"/>
        <family val="2"/>
      </rPr>
      <t>?'</t>
    </r>
  </si>
  <si>
    <t>Il punto di partenza è una media dei diversi tipi di strade.
Una piccola autovettura alimentata a benzina ha una massa inferiore a 950 kg e di solito una cilindrata inferiore a  1.6 L. La differenza tra auto di piccole e medie dimensioni si basa su un consumo più economico del 21%. 
Un'automobile di medie dimensioni, alimentata a benzina ha una massa di almeno 950 kg e al massimo 1,350 kg, una media di 1150 kg e di solito una capacità di 1.6 - 2.0 L. 
I veicoli della classe di benzina pesante pesano più di 1.350 kg e di solito hanno una cilindrata&gt; 2,0 L. La differenza tra auto di medie e grandi dimensioni si basa su un consumo aggiuntivo nell'uso del 13%.</t>
  </si>
  <si>
    <t>Questi sono furgoni di peso medio, con un peso a vuoto approssimativamente di  2000 kg (comparabile con un taxi / bus)</t>
  </si>
  <si>
    <t>Calcolato sulla base della composizione della flotta ferroviaria olandese (5% di treni diesel, 20% di treni alimentati a elettrico e 75% di treni intercity alimentati a elettrico), l'uso di elettricità verde e un tasso di occupazione del 29%.</t>
  </si>
  <si>
    <t>Basata sul modal split calcolato sui  viaggiatoridel trasporto pubblico: 19% bus, 3% tram, 3% metro, 75% train.</t>
  </si>
  <si>
    <r>
      <t>Fattore di emissione considerato per la motocicletta (0.12 Kg CO</t>
    </r>
    <r>
      <rPr>
        <sz val="10.5"/>
        <rFont val="Calibri"/>
        <family val="2"/>
      </rPr>
      <t>₂</t>
    </r>
    <r>
      <rPr>
        <sz val="10.5"/>
        <rFont val="Calibri"/>
        <family val="2"/>
        <scheme val="minor"/>
      </rPr>
      <t>/passeggero-km) è stato calcolato come media tra  fattori di emissione per motociclette di taglia grande (0.1372  Kg CO</t>
    </r>
    <r>
      <rPr>
        <sz val="10.5"/>
        <rFont val="Calibri"/>
        <family val="2"/>
      </rPr>
      <t>₂</t>
    </r>
    <r>
      <rPr>
        <sz val="10.5"/>
        <rFont val="Calibri"/>
        <family val="2"/>
        <scheme val="minor"/>
      </rPr>
      <t>/passeggero-km) e motociclette di taglia media  (0.1032  Kg CO</t>
    </r>
    <r>
      <rPr>
        <sz val="10.5"/>
        <rFont val="Calibri"/>
        <family val="2"/>
      </rPr>
      <t>₂</t>
    </r>
    <r>
      <rPr>
        <sz val="10.5"/>
        <rFont val="Calibri"/>
        <family val="2"/>
        <scheme val="minor"/>
      </rPr>
      <t>/passeggero-km)</t>
    </r>
  </si>
  <si>
    <r>
      <t xml:space="preserve"> 0.164 Kg CO</t>
    </r>
    <r>
      <rPr>
        <vertAlign val="subscript"/>
        <sz val="10.5"/>
        <rFont val="Calibri"/>
        <family val="2"/>
      </rPr>
      <t>₂</t>
    </r>
    <r>
      <rPr>
        <sz val="10.5"/>
        <rFont val="Calibri"/>
        <family val="2"/>
        <scheme val="minor"/>
      </rPr>
      <t>/veicolo-km è stato considerato come fattore di emissione per ogni auto ibrida ( media dei fattori di emissione per ibrido-benzina e ibrido-diesel)</t>
    </r>
  </si>
  <si>
    <r>
      <t>La tabella sopra mostra i fattori di emissione totali di CO</t>
    </r>
    <r>
      <rPr>
        <sz val="10.5"/>
        <rFont val="Calibri"/>
        <family val="2"/>
      </rPr>
      <t>₂</t>
    </r>
    <r>
      <rPr>
        <sz val="10.5"/>
        <rFont val="Calibri"/>
        <family val="2"/>
        <scheme val="minor"/>
      </rPr>
      <t xml:space="preserve"> per modalità di trasporto. Le emissioni totali di CO</t>
    </r>
    <r>
      <rPr>
        <sz val="10.5"/>
        <rFont val="Calibri"/>
        <family val="2"/>
      </rPr>
      <t>₂</t>
    </r>
    <r>
      <rPr>
        <sz val="10.5"/>
        <rFont val="Calibri"/>
        <family val="2"/>
        <scheme val="minor"/>
      </rPr>
      <t xml:space="preserve"> (chiamate anche Well to Wheel, WWE) includono sia le emissioni dirette che indirette:
a) Emissioni dirette, quando viene utilizzato il mezzo di trasporto (note anche come emissioni da serbatoio a ruota, TWE)
b) Emissioni indirette, legate alla produzione di combustibile o elettricità ( a volte indicate anche come "Well-To-Tank", WTT)</t>
    </r>
  </si>
  <si>
    <r>
      <t>I Fattori di emissione della CO</t>
    </r>
    <r>
      <rPr>
        <b/>
        <sz val="10"/>
        <color theme="1"/>
        <rFont val="Calibri"/>
        <family val="2"/>
      </rPr>
      <t>₂</t>
    </r>
    <r>
      <rPr>
        <b/>
        <i/>
        <sz val="10"/>
        <color theme="1"/>
        <rFont val="Calibri"/>
        <family val="2"/>
        <scheme val="minor"/>
      </rPr>
      <t xml:space="preserve"> dipendono dalla modalità di trasporto</t>
    </r>
  </si>
  <si>
    <r>
      <t>Kg CO</t>
    </r>
    <r>
      <rPr>
        <b/>
        <sz val="10.5"/>
        <rFont val="Calibri"/>
        <family val="2"/>
      </rPr>
      <t>₂</t>
    </r>
    <r>
      <rPr>
        <b/>
        <sz val="10.5"/>
        <rFont val="Calibri"/>
        <family val="2"/>
        <scheme val="minor"/>
      </rPr>
      <t xml:space="preserve">/Unità    (Emissioni TOTALI </t>
    </r>
    <r>
      <rPr>
        <b/>
        <sz val="10.5"/>
        <color theme="9" tint="-0.249977111117893"/>
        <rFont val="Calibri"/>
        <family val="2"/>
        <scheme val="minor"/>
      </rPr>
      <t>(*)</t>
    </r>
  </si>
  <si>
    <r>
      <t>A seguire vengono fornite alcune spiegazioni che mostrano come determinare o calcolare i dati che è necessario introdurre "nelle emissioni di CO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 xml:space="preserve"> collegate agli spostamenti in ambito universitario" (celle in verde) al fine di aiutarti in questo compito.  </t>
    </r>
  </si>
  <si>
    <r>
      <t>L'unità dei fattori di emissione di CO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 xml:space="preserve"> riconducibile all'automobile deve essere espresso in   'passeggero-chilometro' </t>
    </r>
    <r>
      <rPr>
        <sz val="11"/>
        <rFont val="Calibri"/>
        <family val="2"/>
      </rPr>
      <t>→</t>
    </r>
    <r>
      <rPr>
        <sz val="11"/>
        <rFont val="Calibri"/>
        <family val="2"/>
        <scheme val="minor"/>
      </rPr>
      <t xml:space="preserve"> 
'Veicolo-chilometro' può essere convertito in 'Passeggero-chilometro' dividendo il numero degli occupanti dell'automobile, calcolati come media della percentuale di occupazione dell'automobile</t>
    </r>
  </si>
  <si>
    <r>
      <t>Indicare il numero di giorni lavorativi per anno nell'Università, in modo da poter calcolare le emissioni di CO</t>
    </r>
    <r>
      <rPr>
        <sz val="11"/>
        <rFont val="Calibri"/>
        <family val="2"/>
      </rPr>
      <t>₂</t>
    </r>
    <r>
      <rPr>
        <sz val="11"/>
        <rFont val="Calibri"/>
        <family val="2"/>
        <scheme val="minor"/>
      </rPr>
      <t xml:space="preserve"> complessive per anno riconducibili all'Univesità </t>
    </r>
  </si>
  <si>
    <r>
      <rPr>
        <b/>
        <sz val="10"/>
        <color theme="1"/>
        <rFont val="Calibri"/>
        <family val="2"/>
        <scheme val="minor"/>
      </rPr>
      <t>Nota 2</t>
    </r>
    <r>
      <rPr>
        <sz val="10"/>
        <color theme="1"/>
        <rFont val="Calibri"/>
        <family val="2"/>
        <scheme val="minor"/>
      </rPr>
      <t>: Le celle in blu sono calcoli impliciti. Non sono richiesti dati</t>
    </r>
  </si>
  <si>
    <r>
      <rPr>
        <b/>
        <sz val="10"/>
        <color theme="1"/>
        <rFont val="Calibri"/>
        <family val="2"/>
        <scheme val="minor"/>
      </rPr>
      <t>Nota 1:</t>
    </r>
    <r>
      <rPr>
        <sz val="10"/>
        <color theme="1"/>
        <rFont val="Calibri"/>
        <family val="2"/>
        <scheme val="minor"/>
      </rPr>
      <t xml:space="preserve">  Le celle in verde devono essere completate con i dati specifici dell'Università</t>
    </r>
  </si>
  <si>
    <t xml:space="preserve">  Comunque, se volesse essere considerato qualunque altro fattore di emissione specifico (ad esempio basato sulle tue linee guida nazionali ), questi possono essere inseriti in questa colonna</t>
  </si>
  <si>
    <r>
      <t xml:space="preserve">     (Guarda le fonti e più dettagli sui fattori di emissione della 'CO</t>
    </r>
    <r>
      <rPr>
        <sz val="10"/>
        <rFont val="Calibri"/>
        <family val="2"/>
      </rPr>
      <t>₂</t>
    </r>
    <r>
      <rPr>
        <i/>
        <sz val="10"/>
        <rFont val="Calibri"/>
        <family val="2"/>
        <scheme val="minor"/>
      </rPr>
      <t xml:space="preserve"> associati alle diverse modalità di trasporto'  sul seguente foglio di calcolo Excel)</t>
    </r>
  </si>
  <si>
    <r>
      <t>EMISSIONI DI CO</t>
    </r>
    <r>
      <rPr>
        <b/>
        <sz val="12"/>
        <color rgb="FFFFFFFF"/>
        <rFont val="Calibri"/>
        <family val="2"/>
      </rPr>
      <t>₂</t>
    </r>
    <r>
      <rPr>
        <b/>
        <sz val="12"/>
        <color rgb="FFFFFFFF"/>
        <rFont val="Calibri"/>
        <family val="2"/>
        <scheme val="minor"/>
      </rPr>
      <t xml:space="preserve"> RICONDUCIBILI AGLI SPOSTAMENTI CASA UNIVERSIT</t>
    </r>
    <r>
      <rPr>
        <b/>
        <sz val="12"/>
        <color rgb="FFFFFFFF"/>
        <rFont val="Calibri"/>
        <family val="2"/>
      </rPr>
      <t>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</si>
</sst>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7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4" tint="-0.499984740745262"/>
      <name val="Wingdings"/>
      <charset val="2"/>
    </font>
    <font>
      <b/>
      <i/>
      <sz val="11"/>
      <color theme="4" tint="-0.499984740745262"/>
      <name val="Calibri"/>
      <family val="2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2060"/>
      <name val="Calibri"/>
      <family val="2"/>
    </font>
    <font>
      <b/>
      <i/>
      <sz val="10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0.5"/>
      <color theme="9" tint="-0.249977111117893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name val="Wingdings"/>
      <charset val="2"/>
    </font>
    <font>
      <sz val="11"/>
      <name val="Wingdings"/>
      <charset val="2"/>
    </font>
    <font>
      <b/>
      <i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name val="Arial"/>
      <family val="2"/>
    </font>
    <font>
      <vertAlign val="sub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sz val="10.5"/>
      <name val="Calibri"/>
      <family val="2"/>
    </font>
    <font>
      <vertAlign val="subscript"/>
      <sz val="10.5"/>
      <name val="Calibri"/>
      <family val="2"/>
    </font>
    <font>
      <b/>
      <sz val="10.5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0F6"/>
        <bgColor indexed="64"/>
      </patternFill>
    </fill>
  </fills>
  <borders count="10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4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ck">
        <color theme="4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ck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4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ck">
        <color theme="4" tint="-0.499984740745262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ck">
        <color theme="4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4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ck">
        <color theme="4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ck">
        <color theme="4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theme="4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6">
    <xf numFmtId="0" fontId="0" fillId="0" borderId="0" xfId="0"/>
    <xf numFmtId="0" fontId="7" fillId="7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10" borderId="0" xfId="0" applyFill="1"/>
    <xf numFmtId="0" fontId="0" fillId="11" borderId="0" xfId="0" applyFill="1"/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0" fillId="0" borderId="0" xfId="0" applyFill="1"/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6" fillId="7" borderId="3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5" borderId="41" xfId="0" applyFont="1" applyFill="1" applyBorder="1"/>
    <xf numFmtId="0" fontId="6" fillId="0" borderId="43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14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3" fontId="17" fillId="8" borderId="10" xfId="0" applyNumberFormat="1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3" fontId="17" fillId="8" borderId="24" xfId="0" applyNumberFormat="1" applyFont="1" applyFill="1" applyBorder="1" applyAlignment="1">
      <alignment horizontal="center" vertical="center" wrapText="1"/>
    </xf>
    <xf numFmtId="3" fontId="17" fillId="8" borderId="25" xfId="0" applyNumberFormat="1" applyFont="1" applyFill="1" applyBorder="1" applyAlignment="1">
      <alignment horizontal="center" vertical="center" wrapText="1"/>
    </xf>
    <xf numFmtId="3" fontId="12" fillId="11" borderId="22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 wrapText="1"/>
    </xf>
    <xf numFmtId="3" fontId="17" fillId="8" borderId="18" xfId="0" applyNumberFormat="1" applyFont="1" applyFill="1" applyBorder="1" applyAlignment="1">
      <alignment horizontal="center" vertical="center" wrapText="1"/>
    </xf>
    <xf numFmtId="3" fontId="17" fillId="8" borderId="19" xfId="0" applyNumberFormat="1" applyFont="1" applyFill="1" applyBorder="1" applyAlignment="1">
      <alignment horizontal="center" vertical="center" wrapText="1"/>
    </xf>
    <xf numFmtId="0" fontId="0" fillId="0" borderId="60" xfId="0" applyBorder="1"/>
    <xf numFmtId="0" fontId="0" fillId="7" borderId="0" xfId="0" applyFill="1" applyBorder="1"/>
    <xf numFmtId="0" fontId="0" fillId="7" borderId="59" xfId="0" applyFill="1" applyBorder="1"/>
    <xf numFmtId="0" fontId="0" fillId="7" borderId="58" xfId="0" applyFill="1" applyBorder="1"/>
    <xf numFmtId="0" fontId="0" fillId="17" borderId="56" xfId="0" applyFill="1" applyBorder="1" applyAlignment="1">
      <alignment vertical="center"/>
    </xf>
    <xf numFmtId="0" fontId="0" fillId="17" borderId="50" xfId="0" applyFill="1" applyBorder="1" applyAlignment="1">
      <alignment vertical="center"/>
    </xf>
    <xf numFmtId="0" fontId="0" fillId="17" borderId="50" xfId="0" applyFill="1" applyBorder="1"/>
    <xf numFmtId="0" fontId="0" fillId="17" borderId="57" xfId="0" applyFill="1" applyBorder="1"/>
    <xf numFmtId="0" fontId="21" fillId="7" borderId="58" xfId="0" applyFont="1" applyFill="1" applyBorder="1" applyAlignment="1">
      <alignment vertical="center"/>
    </xf>
    <xf numFmtId="0" fontId="10" fillId="7" borderId="58" xfId="0" applyFont="1" applyFill="1" applyBorder="1" applyAlignment="1">
      <alignment horizontal="left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/>
    </xf>
    <xf numFmtId="0" fontId="10" fillId="7" borderId="0" xfId="0" applyFont="1" applyFill="1"/>
    <xf numFmtId="0" fontId="10" fillId="7" borderId="0" xfId="0" applyFont="1" applyFill="1" applyBorder="1"/>
    <xf numFmtId="0" fontId="10" fillId="7" borderId="0" xfId="0" applyFont="1" applyFill="1" applyBorder="1" applyAlignment="1"/>
    <xf numFmtId="0" fontId="0" fillId="7" borderId="0" xfId="0" applyFill="1"/>
    <xf numFmtId="0" fontId="19" fillId="2" borderId="58" xfId="0" applyFont="1" applyFill="1" applyBorder="1" applyAlignment="1">
      <alignment vertical="center"/>
    </xf>
    <xf numFmtId="0" fontId="0" fillId="2" borderId="62" xfId="0" applyFill="1" applyBorder="1" applyAlignment="1"/>
    <xf numFmtId="0" fontId="0" fillId="7" borderId="60" xfId="0" applyFill="1" applyBorder="1"/>
    <xf numFmtId="0" fontId="0" fillId="7" borderId="51" xfId="0" applyFill="1" applyBorder="1"/>
    <xf numFmtId="0" fontId="0" fillId="7" borderId="61" xfId="0" applyFill="1" applyBorder="1"/>
    <xf numFmtId="0" fontId="11" fillId="11" borderId="23" xfId="0" applyFont="1" applyFill="1" applyBorder="1" applyAlignment="1">
      <alignment horizontal="center" vertical="center" wrapText="1"/>
    </xf>
    <xf numFmtId="3" fontId="17" fillId="8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7" borderId="56" xfId="0" applyFill="1" applyBorder="1"/>
    <xf numFmtId="0" fontId="0" fillId="7" borderId="50" xfId="0" applyFill="1" applyBorder="1"/>
    <xf numFmtId="0" fontId="0" fillId="7" borderId="57" xfId="0" applyFill="1" applyBorder="1"/>
    <xf numFmtId="0" fontId="0" fillId="17" borderId="0" xfId="0" applyFill="1" applyBorder="1"/>
    <xf numFmtId="0" fontId="0" fillId="17" borderId="59" xfId="0" applyFill="1" applyBorder="1"/>
    <xf numFmtId="0" fontId="4" fillId="11" borderId="26" xfId="0" applyFont="1" applyFill="1" applyBorder="1" applyAlignment="1">
      <alignment horizontal="center" wrapText="1"/>
    </xf>
    <xf numFmtId="0" fontId="4" fillId="11" borderId="26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/>
    </xf>
    <xf numFmtId="0" fontId="0" fillId="2" borderId="0" xfId="0" applyFill="1" applyBorder="1"/>
    <xf numFmtId="0" fontId="10" fillId="7" borderId="6" xfId="0" applyFont="1" applyFill="1" applyBorder="1" applyAlignment="1">
      <alignment horizontal="left"/>
    </xf>
    <xf numFmtId="0" fontId="10" fillId="7" borderId="6" xfId="0" applyFont="1" applyFill="1" applyBorder="1"/>
    <xf numFmtId="0" fontId="0" fillId="7" borderId="6" xfId="0" applyFill="1" applyBorder="1"/>
    <xf numFmtId="0" fontId="10" fillId="7" borderId="14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5" fillId="2" borderId="5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10" fillId="7" borderId="6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9" fillId="17" borderId="58" xfId="0" applyFont="1" applyFill="1" applyBorder="1"/>
    <xf numFmtId="0" fontId="4" fillId="17" borderId="58" xfId="0" applyFont="1" applyFill="1" applyBorder="1"/>
    <xf numFmtId="0" fontId="5" fillId="2" borderId="58" xfId="0" applyFont="1" applyFill="1" applyBorder="1" applyAlignment="1">
      <alignment vertical="top"/>
    </xf>
    <xf numFmtId="0" fontId="5" fillId="2" borderId="59" xfId="0" applyFont="1" applyFill="1" applyBorder="1" applyAlignment="1">
      <alignment vertical="top"/>
    </xf>
    <xf numFmtId="0" fontId="6" fillId="2" borderId="58" xfId="0" applyFont="1" applyFill="1" applyBorder="1" applyAlignment="1">
      <alignment horizontal="left" vertical="top"/>
    </xf>
    <xf numFmtId="0" fontId="5" fillId="2" borderId="59" xfId="0" applyFont="1" applyFill="1" applyBorder="1" applyAlignment="1">
      <alignment horizontal="left" vertical="top"/>
    </xf>
    <xf numFmtId="0" fontId="6" fillId="2" borderId="62" xfId="0" applyFont="1" applyFill="1" applyBorder="1" applyAlignment="1">
      <alignment horizontal="left" vertical="top"/>
    </xf>
    <xf numFmtId="0" fontId="5" fillId="2" borderId="63" xfId="0" applyFont="1" applyFill="1" applyBorder="1" applyAlignment="1">
      <alignment horizontal="left" vertical="top"/>
    </xf>
    <xf numFmtId="0" fontId="6" fillId="17" borderId="58" xfId="0" applyFont="1" applyFill="1" applyBorder="1" applyAlignment="1">
      <alignment horizontal="left" vertical="top"/>
    </xf>
    <xf numFmtId="0" fontId="5" fillId="17" borderId="0" xfId="0" applyFont="1" applyFill="1" applyBorder="1" applyAlignment="1">
      <alignment horizontal="left" vertical="top"/>
    </xf>
    <xf numFmtId="0" fontId="5" fillId="17" borderId="59" xfId="0" applyFont="1" applyFill="1" applyBorder="1" applyAlignment="1">
      <alignment horizontal="left" vertical="top"/>
    </xf>
    <xf numFmtId="0" fontId="10" fillId="7" borderId="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64" fontId="0" fillId="7" borderId="0" xfId="0" applyNumberFormat="1" applyFill="1" applyBorder="1" applyAlignment="1"/>
    <xf numFmtId="0" fontId="11" fillId="7" borderId="51" xfId="0" applyFont="1" applyFill="1" applyBorder="1" applyAlignment="1">
      <alignment horizontal="center" vertical="center" wrapText="1"/>
    </xf>
    <xf numFmtId="3" fontId="0" fillId="7" borderId="51" xfId="0" applyNumberForma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 wrapText="1"/>
    </xf>
    <xf numFmtId="0" fontId="14" fillId="7" borderId="59" xfId="0" applyFont="1" applyFill="1" applyBorder="1" applyAlignment="1">
      <alignment horizontal="center" vertical="center" wrapText="1"/>
    </xf>
    <xf numFmtId="3" fontId="17" fillId="7" borderId="59" xfId="0" applyNumberFormat="1" applyFont="1" applyFill="1" applyBorder="1" applyAlignment="1">
      <alignment horizontal="center" vertical="center" wrapText="1"/>
    </xf>
    <xf numFmtId="3" fontId="12" fillId="7" borderId="59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vertical="top"/>
    </xf>
    <xf numFmtId="0" fontId="5" fillId="2" borderId="62" xfId="0" applyFont="1" applyFill="1" applyBorder="1" applyAlignment="1">
      <alignment vertical="top"/>
    </xf>
    <xf numFmtId="0" fontId="5" fillId="2" borderId="63" xfId="0" applyFont="1" applyFill="1" applyBorder="1" applyAlignment="1">
      <alignment vertical="top"/>
    </xf>
    <xf numFmtId="0" fontId="11" fillId="7" borderId="0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166" fontId="12" fillId="8" borderId="6" xfId="0" applyNumberFormat="1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horizontal="center" vertical="center"/>
    </xf>
    <xf numFmtId="165" fontId="10" fillId="4" borderId="25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/>
    </xf>
    <xf numFmtId="166" fontId="12" fillId="8" borderId="1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/>
    </xf>
    <xf numFmtId="0" fontId="6" fillId="7" borderId="59" xfId="0" applyFont="1" applyFill="1" applyBorder="1"/>
    <xf numFmtId="0" fontId="25" fillId="7" borderId="0" xfId="0" applyFont="1" applyFill="1" applyBorder="1" applyAlignment="1">
      <alignment vertical="center"/>
    </xf>
    <xf numFmtId="0" fontId="25" fillId="7" borderId="0" xfId="0" applyFont="1" applyFill="1" applyBorder="1" applyAlignment="1"/>
    <xf numFmtId="0" fontId="25" fillId="7" borderId="59" xfId="0" applyFont="1" applyFill="1" applyBorder="1" applyAlignment="1">
      <alignment vertical="center"/>
    </xf>
    <xf numFmtId="0" fontId="6" fillId="7" borderId="0" xfId="0" applyFont="1" applyFill="1" applyBorder="1"/>
    <xf numFmtId="166" fontId="12" fillId="8" borderId="18" xfId="0" applyNumberFormat="1" applyFont="1" applyFill="1" applyBorder="1" applyAlignment="1">
      <alignment horizontal="center" vertical="center" wrapText="1"/>
    </xf>
    <xf numFmtId="3" fontId="17" fillId="8" borderId="8" xfId="0" applyNumberFormat="1" applyFont="1" applyFill="1" applyBorder="1" applyAlignment="1">
      <alignment horizontal="center" vertical="center" wrapText="1"/>
    </xf>
    <xf numFmtId="3" fontId="17" fillId="8" borderId="11" xfId="0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3" fontId="0" fillId="7" borderId="0" xfId="0" applyNumberFormat="1" applyFill="1" applyBorder="1"/>
    <xf numFmtId="0" fontId="11" fillId="7" borderId="0" xfId="0" applyFont="1" applyFill="1" applyBorder="1" applyAlignment="1">
      <alignment horizontal="center" vertical="center" wrapText="1"/>
    </xf>
    <xf numFmtId="3" fontId="0" fillId="7" borderId="0" xfId="0" applyNumberFormat="1" applyFill="1" applyBorder="1" applyAlignment="1">
      <alignment horizontal="center" vertical="center"/>
    </xf>
    <xf numFmtId="0" fontId="1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horizontal="center" vertical="center" wrapText="1"/>
    </xf>
    <xf numFmtId="3" fontId="3" fillId="7" borderId="0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/>
    </xf>
    <xf numFmtId="0" fontId="28" fillId="7" borderId="0" xfId="0" applyFont="1" applyFill="1"/>
    <xf numFmtId="3" fontId="28" fillId="7" borderId="0" xfId="0" applyNumberFormat="1" applyFont="1" applyFill="1" applyBorder="1" applyAlignment="1">
      <alignment horizontal="center" vertical="center"/>
    </xf>
    <xf numFmtId="0" fontId="26" fillId="7" borderId="0" xfId="0" applyFont="1" applyFill="1"/>
    <xf numFmtId="0" fontId="2" fillId="7" borderId="6" xfId="0" applyFont="1" applyFill="1" applyBorder="1" applyAlignment="1">
      <alignment horizontal="center" vertical="center" wrapText="1"/>
    </xf>
    <xf numFmtId="1" fontId="0" fillId="7" borderId="6" xfId="0" applyNumberFormat="1" applyFill="1" applyBorder="1"/>
    <xf numFmtId="0" fontId="12" fillId="13" borderId="6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wrapText="1"/>
    </xf>
    <xf numFmtId="0" fontId="6" fillId="5" borderId="72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center" vertical="center" wrapText="1"/>
    </xf>
    <xf numFmtId="0" fontId="6" fillId="7" borderId="72" xfId="0" applyFont="1" applyFill="1" applyBorder="1" applyAlignment="1">
      <alignment horizontal="center" vertical="center" wrapText="1"/>
    </xf>
    <xf numFmtId="0" fontId="6" fillId="7" borderId="72" xfId="0" applyFont="1" applyFill="1" applyBorder="1" applyAlignment="1">
      <alignment horizontal="center" vertical="top" wrapText="1"/>
    </xf>
    <xf numFmtId="0" fontId="6" fillId="7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14" borderId="75" xfId="0" applyFont="1" applyFill="1" applyBorder="1" applyAlignment="1">
      <alignment horizontal="center" vertical="center" wrapText="1"/>
    </xf>
    <xf numFmtId="0" fontId="25" fillId="5" borderId="75" xfId="0" applyFont="1" applyFill="1" applyBorder="1" applyAlignment="1">
      <alignment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23" fillId="13" borderId="79" xfId="0" applyFont="1" applyFill="1" applyBorder="1" applyAlignment="1">
      <alignment horizontal="center" vertical="center"/>
    </xf>
    <xf numFmtId="0" fontId="24" fillId="13" borderId="79" xfId="0" applyFont="1" applyFill="1" applyBorder="1" applyAlignment="1">
      <alignment horizontal="center" vertical="center" wrapText="1"/>
    </xf>
    <xf numFmtId="0" fontId="4" fillId="13" borderId="79" xfId="0" applyFont="1" applyFill="1" applyBorder="1" applyAlignment="1">
      <alignment horizontal="center" vertical="center"/>
    </xf>
    <xf numFmtId="0" fontId="4" fillId="13" borderId="8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27" xfId="0" applyFont="1" applyBorder="1" applyAlignment="1">
      <alignment vertical="center" wrapText="1"/>
    </xf>
    <xf numFmtId="0" fontId="48" fillId="0" borderId="29" xfId="0" applyFont="1" applyBorder="1" applyAlignment="1">
      <alignment wrapText="1"/>
    </xf>
    <xf numFmtId="0" fontId="47" fillId="0" borderId="81" xfId="0" applyFont="1" applyBorder="1" applyAlignment="1">
      <alignment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24" fillId="13" borderId="8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6" fillId="0" borderId="86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8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87" xfId="0" applyFont="1" applyFill="1" applyBorder="1" applyAlignment="1">
      <alignment vertical="center" wrapText="1"/>
    </xf>
    <xf numFmtId="0" fontId="23" fillId="13" borderId="71" xfId="0" applyFont="1" applyFill="1" applyBorder="1" applyAlignment="1">
      <alignment horizontal="center" vertical="center"/>
    </xf>
    <xf numFmtId="0" fontId="24" fillId="6" borderId="88" xfId="0" applyFont="1" applyFill="1" applyBorder="1" applyAlignment="1">
      <alignment vertical="center" wrapText="1"/>
    </xf>
    <xf numFmtId="0" fontId="24" fillId="6" borderId="92" xfId="0" applyFont="1" applyFill="1" applyBorder="1" applyAlignment="1">
      <alignment horizontal="left" vertical="top" wrapText="1"/>
    </xf>
    <xf numFmtId="0" fontId="24" fillId="6" borderId="93" xfId="0" applyFont="1" applyFill="1" applyBorder="1" applyAlignment="1">
      <alignment horizontal="left" vertical="center" wrapText="1"/>
    </xf>
    <xf numFmtId="0" fontId="24" fillId="6" borderId="89" xfId="0" applyFont="1" applyFill="1" applyBorder="1" applyAlignment="1">
      <alignment vertical="center" wrapText="1"/>
    </xf>
    <xf numFmtId="0" fontId="24" fillId="6" borderId="9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51" fillId="0" borderId="0" xfId="0" applyFont="1" applyAlignment="1">
      <alignment horizontal="left" vertical="center" indent="2"/>
    </xf>
    <xf numFmtId="0" fontId="47" fillId="0" borderId="96" xfId="0" applyFont="1" applyBorder="1" applyAlignment="1">
      <alignment wrapText="1"/>
    </xf>
    <xf numFmtId="0" fontId="27" fillId="0" borderId="101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Border="1" applyAlignment="1">
      <alignment horizontal="center"/>
    </xf>
    <xf numFmtId="0" fontId="44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/>
    </xf>
    <xf numFmtId="0" fontId="25" fillId="5" borderId="39" xfId="0" applyFont="1" applyFill="1" applyBorder="1" applyAlignment="1">
      <alignment horizontal="left" vertical="center" wrapText="1"/>
    </xf>
    <xf numFmtId="0" fontId="6" fillId="0" borderId="100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55" fillId="7" borderId="58" xfId="0" applyFont="1" applyFill="1" applyBorder="1" applyAlignment="1">
      <alignment vertical="center"/>
    </xf>
    <xf numFmtId="0" fontId="25" fillId="7" borderId="58" xfId="0" applyFont="1" applyFill="1" applyBorder="1" applyAlignment="1">
      <alignment horizontal="left" vertical="center"/>
    </xf>
    <xf numFmtId="0" fontId="25" fillId="7" borderId="0" xfId="0" applyFont="1" applyFill="1" applyBorder="1"/>
    <xf numFmtId="0" fontId="6" fillId="7" borderId="58" xfId="0" applyFont="1" applyFill="1" applyBorder="1"/>
    <xf numFmtId="0" fontId="5" fillId="17" borderId="58" xfId="0" applyFont="1" applyFill="1" applyBorder="1"/>
    <xf numFmtId="0" fontId="25" fillId="7" borderId="70" xfId="0" applyFont="1" applyFill="1" applyBorder="1" applyAlignment="1"/>
    <xf numFmtId="0" fontId="25" fillId="7" borderId="6" xfId="0" applyFont="1" applyFill="1" applyBorder="1" applyAlignment="1"/>
    <xf numFmtId="0" fontId="22" fillId="0" borderId="23" xfId="0" applyFont="1" applyBorder="1" applyAlignment="1">
      <alignment horizontal="left" vertical="center" wrapText="1"/>
    </xf>
    <xf numFmtId="0" fontId="60" fillId="7" borderId="6" xfId="0" applyFont="1" applyFill="1" applyBorder="1" applyAlignment="1">
      <alignment horizontal="center" vertical="center" wrapText="1"/>
    </xf>
    <xf numFmtId="0" fontId="25" fillId="7" borderId="0" xfId="0" applyFont="1" applyFill="1"/>
    <xf numFmtId="0" fontId="62" fillId="7" borderId="0" xfId="0" applyFont="1" applyFill="1"/>
    <xf numFmtId="0" fontId="64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left" vertical="center" wrapText="1"/>
    </xf>
    <xf numFmtId="0" fontId="14" fillId="12" borderId="0" xfId="0" applyFont="1" applyFill="1" applyBorder="1" applyAlignment="1">
      <alignment horizontal="left" vertical="center" wrapText="1"/>
    </xf>
    <xf numFmtId="0" fontId="15" fillId="12" borderId="0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 vertical="center"/>
    </xf>
    <xf numFmtId="0" fontId="0" fillId="7" borderId="59" xfId="0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6" fillId="7" borderId="56" xfId="0" applyFont="1" applyFill="1" applyBorder="1" applyAlignment="1">
      <alignment horizontal="left" vertical="center" wrapText="1"/>
    </xf>
    <xf numFmtId="0" fontId="6" fillId="7" borderId="50" xfId="0" applyFont="1" applyFill="1" applyBorder="1" applyAlignment="1">
      <alignment horizontal="left" vertical="center" wrapText="1"/>
    </xf>
    <xf numFmtId="0" fontId="6" fillId="7" borderId="57" xfId="0" applyFont="1" applyFill="1" applyBorder="1" applyAlignment="1">
      <alignment horizontal="left" vertical="center" wrapText="1"/>
    </xf>
    <xf numFmtId="0" fontId="6" fillId="7" borderId="58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59" xfId="0" applyFont="1" applyFill="1" applyBorder="1" applyAlignment="1">
      <alignment horizontal="left" vertical="center" wrapText="1"/>
    </xf>
    <xf numFmtId="0" fontId="6" fillId="7" borderId="60" xfId="0" applyFont="1" applyFill="1" applyBorder="1" applyAlignment="1">
      <alignment horizontal="left" vertical="center" wrapText="1"/>
    </xf>
    <xf numFmtId="0" fontId="6" fillId="7" borderId="51" xfId="0" applyFont="1" applyFill="1" applyBorder="1" applyAlignment="1">
      <alignment horizontal="left" vertical="center" wrapText="1"/>
    </xf>
    <xf numFmtId="0" fontId="6" fillId="7" borderId="61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164" fontId="11" fillId="7" borderId="6" xfId="0" applyNumberFormat="1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19" fillId="17" borderId="58" xfId="0" applyFont="1" applyFill="1" applyBorder="1" applyAlignment="1">
      <alignment horizontal="left" vertical="center" wrapText="1"/>
    </xf>
    <xf numFmtId="0" fontId="19" fillId="17" borderId="0" xfId="0" applyFont="1" applyFill="1" applyBorder="1" applyAlignment="1">
      <alignment horizontal="left" vertical="center" wrapText="1"/>
    </xf>
    <xf numFmtId="0" fontId="19" fillId="17" borderId="59" xfId="0" applyFont="1" applyFill="1" applyBorder="1" applyAlignment="1">
      <alignment horizontal="left" vertical="center" wrapText="1"/>
    </xf>
    <xf numFmtId="0" fontId="19" fillId="17" borderId="62" xfId="0" applyFont="1" applyFill="1" applyBorder="1" applyAlignment="1">
      <alignment horizontal="left" vertical="center" wrapText="1"/>
    </xf>
    <xf numFmtId="0" fontId="19" fillId="17" borderId="52" xfId="0" applyFont="1" applyFill="1" applyBorder="1" applyAlignment="1">
      <alignment horizontal="left" vertical="center" wrapText="1"/>
    </xf>
    <xf numFmtId="0" fontId="19" fillId="17" borderId="63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0" fontId="11" fillId="11" borderId="67" xfId="0" applyFont="1" applyFill="1" applyBorder="1" applyAlignment="1">
      <alignment horizontal="center" vertical="center" wrapText="1"/>
    </xf>
    <xf numFmtId="0" fontId="11" fillId="11" borderId="69" xfId="0" applyFont="1" applyFill="1" applyBorder="1" applyAlignment="1">
      <alignment horizontal="center" vertical="center" wrapText="1"/>
    </xf>
    <xf numFmtId="3" fontId="10" fillId="4" borderId="57" xfId="0" applyNumberFormat="1" applyFont="1" applyFill="1" applyBorder="1" applyAlignment="1">
      <alignment horizontal="center" vertical="center"/>
    </xf>
    <xf numFmtId="3" fontId="10" fillId="4" borderId="61" xfId="0" applyNumberFormat="1" applyFont="1" applyFill="1" applyBorder="1" applyAlignment="1">
      <alignment horizontal="center" vertical="center"/>
    </xf>
    <xf numFmtId="0" fontId="19" fillId="17" borderId="60" xfId="0" applyFont="1" applyFill="1" applyBorder="1" applyAlignment="1">
      <alignment horizontal="left" vertical="center" wrapText="1"/>
    </xf>
    <xf numFmtId="0" fontId="19" fillId="17" borderId="51" xfId="0" applyFont="1" applyFill="1" applyBorder="1" applyAlignment="1">
      <alignment horizontal="left" vertical="center" wrapText="1"/>
    </xf>
    <xf numFmtId="0" fontId="19" fillId="17" borderId="61" xfId="0" applyFont="1" applyFill="1" applyBorder="1" applyAlignment="1">
      <alignment horizontal="left" vertical="center" wrapText="1"/>
    </xf>
    <xf numFmtId="0" fontId="6" fillId="7" borderId="62" xfId="0" applyFont="1" applyFill="1" applyBorder="1" applyAlignment="1">
      <alignment horizontal="left" vertical="center" wrapText="1"/>
    </xf>
    <xf numFmtId="0" fontId="6" fillId="7" borderId="52" xfId="0" applyFont="1" applyFill="1" applyBorder="1" applyAlignment="1">
      <alignment horizontal="left" vertical="center" wrapText="1"/>
    </xf>
    <xf numFmtId="0" fontId="6" fillId="7" borderId="63" xfId="0" applyFont="1" applyFill="1" applyBorder="1" applyAlignment="1">
      <alignment horizontal="left" vertical="center" wrapText="1"/>
    </xf>
    <xf numFmtId="0" fontId="12" fillId="17" borderId="60" xfId="0" applyFont="1" applyFill="1" applyBorder="1" applyAlignment="1">
      <alignment horizontal="center" vertical="center"/>
    </xf>
    <xf numFmtId="0" fontId="28" fillId="17" borderId="51" xfId="0" applyFont="1" applyFill="1" applyBorder="1" applyAlignment="1">
      <alignment horizontal="center" vertical="center"/>
    </xf>
    <xf numFmtId="0" fontId="28" fillId="17" borderId="61" xfId="0" applyFont="1" applyFill="1" applyBorder="1" applyAlignment="1">
      <alignment horizontal="center" vertical="center"/>
    </xf>
    <xf numFmtId="0" fontId="19" fillId="17" borderId="56" xfId="0" applyFont="1" applyFill="1" applyBorder="1" applyAlignment="1">
      <alignment horizontal="left" vertical="center" wrapText="1"/>
    </xf>
    <xf numFmtId="0" fontId="19" fillId="17" borderId="50" xfId="0" applyFont="1" applyFill="1" applyBorder="1" applyAlignment="1">
      <alignment horizontal="left" vertical="center" wrapText="1"/>
    </xf>
    <xf numFmtId="0" fontId="19" fillId="17" borderId="57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7" borderId="70" xfId="0" applyFont="1" applyFill="1" applyBorder="1" applyAlignment="1">
      <alignment horizontal="center" vertical="center"/>
    </xf>
    <xf numFmtId="164" fontId="0" fillId="7" borderId="70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6" fillId="0" borderId="56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25" fillId="7" borderId="59" xfId="0" applyFont="1" applyFill="1" applyBorder="1" applyAlignment="1">
      <alignment horizontal="left" vertical="center"/>
    </xf>
    <xf numFmtId="0" fontId="19" fillId="17" borderId="58" xfId="0" applyFont="1" applyFill="1" applyBorder="1" applyAlignment="1">
      <alignment horizontal="left" vertical="center"/>
    </xf>
    <xf numFmtId="0" fontId="19" fillId="17" borderId="62" xfId="0" applyFont="1" applyFill="1" applyBorder="1" applyAlignment="1">
      <alignment horizontal="left" vertical="center"/>
    </xf>
    <xf numFmtId="0" fontId="32" fillId="17" borderId="0" xfId="0" applyFont="1" applyFill="1" applyBorder="1" applyAlignment="1">
      <alignment horizontal="left" vertical="center" wrapText="1"/>
    </xf>
    <xf numFmtId="0" fontId="32" fillId="17" borderId="59" xfId="0" applyFont="1" applyFill="1" applyBorder="1" applyAlignment="1">
      <alignment horizontal="left" vertical="center" wrapText="1"/>
    </xf>
    <xf numFmtId="0" fontId="32" fillId="17" borderId="52" xfId="0" applyFont="1" applyFill="1" applyBorder="1" applyAlignment="1">
      <alignment horizontal="left" vertical="center" wrapText="1"/>
    </xf>
    <xf numFmtId="0" fontId="32" fillId="17" borderId="63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59" xfId="0" applyFont="1" applyFill="1" applyBorder="1" applyAlignment="1">
      <alignment horizontal="left" vertical="center" wrapText="1"/>
    </xf>
    <xf numFmtId="0" fontId="32" fillId="2" borderId="52" xfId="0" applyFont="1" applyFill="1" applyBorder="1" applyAlignment="1">
      <alignment horizontal="left" vertical="center" wrapText="1"/>
    </xf>
    <xf numFmtId="0" fontId="32" fillId="2" borderId="63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top" wrapText="1"/>
    </xf>
    <xf numFmtId="0" fontId="6" fillId="2" borderId="65" xfId="0" applyFont="1" applyFill="1" applyBorder="1" applyAlignment="1">
      <alignment horizontal="left" vertical="top" wrapText="1"/>
    </xf>
    <xf numFmtId="0" fontId="6" fillId="2" borderId="66" xfId="0" applyFont="1" applyFill="1" applyBorder="1" applyAlignment="1">
      <alignment horizontal="left" vertical="top" wrapText="1"/>
    </xf>
    <xf numFmtId="0" fontId="6" fillId="2" borderId="5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center" vertical="center"/>
    </xf>
    <xf numFmtId="0" fontId="11" fillId="11" borderId="68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14" fillId="15" borderId="8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right" vertical="center" wrapText="1"/>
    </xf>
    <xf numFmtId="0" fontId="12" fillId="3" borderId="51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9" fillId="17" borderId="58" xfId="0" applyFont="1" applyFill="1" applyBorder="1" applyAlignment="1">
      <alignment horizontal="left" wrapText="1"/>
    </xf>
    <xf numFmtId="0" fontId="19" fillId="17" borderId="0" xfId="0" applyFont="1" applyFill="1" applyBorder="1" applyAlignment="1">
      <alignment horizontal="left" wrapText="1"/>
    </xf>
    <xf numFmtId="0" fontId="19" fillId="17" borderId="59" xfId="0" applyFont="1" applyFill="1" applyBorder="1" applyAlignment="1">
      <alignment horizontal="left" wrapText="1"/>
    </xf>
    <xf numFmtId="0" fontId="19" fillId="17" borderId="62" xfId="0" applyFont="1" applyFill="1" applyBorder="1" applyAlignment="1">
      <alignment horizontal="left" wrapText="1"/>
    </xf>
    <xf numFmtId="0" fontId="19" fillId="17" borderId="52" xfId="0" applyFont="1" applyFill="1" applyBorder="1" applyAlignment="1">
      <alignment horizontal="left" wrapText="1"/>
    </xf>
    <xf numFmtId="0" fontId="19" fillId="17" borderId="63" xfId="0" applyFont="1" applyFill="1" applyBorder="1" applyAlignment="1">
      <alignment horizontal="left" wrapText="1"/>
    </xf>
    <xf numFmtId="0" fontId="10" fillId="16" borderId="6" xfId="0" applyFont="1" applyFill="1" applyBorder="1" applyAlignment="1">
      <alignment horizontal="center"/>
    </xf>
    <xf numFmtId="0" fontId="46" fillId="0" borderId="106" xfId="0" applyFont="1" applyBorder="1" applyAlignment="1">
      <alignment horizontal="left" vertical="center" wrapText="1"/>
    </xf>
    <xf numFmtId="0" fontId="46" fillId="0" borderId="107" xfId="0" applyFont="1" applyBorder="1" applyAlignment="1">
      <alignment horizontal="left" vertical="center" wrapText="1"/>
    </xf>
    <xf numFmtId="0" fontId="0" fillId="0" borderId="97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46" fillId="0" borderId="99" xfId="0" applyFont="1" applyBorder="1" applyAlignment="1">
      <alignment horizontal="left" vertical="center" wrapText="1"/>
    </xf>
    <xf numFmtId="0" fontId="46" fillId="0" borderId="10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24" fillId="6" borderId="89" xfId="0" applyFont="1" applyFill="1" applyBorder="1" applyAlignment="1">
      <alignment horizontal="left" vertical="center" wrapText="1"/>
    </xf>
    <xf numFmtId="0" fontId="24" fillId="6" borderId="90" xfId="0" applyFont="1" applyFill="1" applyBorder="1" applyAlignment="1">
      <alignment horizontal="left" vertical="center" wrapText="1"/>
    </xf>
    <xf numFmtId="0" fontId="24" fillId="6" borderId="88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left" vertical="center" wrapText="1"/>
    </xf>
    <xf numFmtId="0" fontId="25" fillId="5" borderId="39" xfId="0" applyFont="1" applyFill="1" applyBorder="1" applyAlignment="1">
      <alignment horizontal="left" vertical="center" wrapText="1"/>
    </xf>
    <xf numFmtId="0" fontId="24" fillId="6" borderId="94" xfId="0" applyFont="1" applyFill="1" applyBorder="1" applyAlignment="1">
      <alignment horizontal="left" vertical="center" wrapText="1"/>
    </xf>
    <xf numFmtId="0" fontId="24" fillId="6" borderId="93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4" fillId="6" borderId="91" xfId="0" applyFont="1" applyFill="1" applyBorder="1" applyAlignment="1">
      <alignment horizontal="left" vertical="center" wrapText="1"/>
    </xf>
    <xf numFmtId="0" fontId="49" fillId="0" borderId="31" xfId="1" applyBorder="1" applyAlignment="1">
      <alignment horizontal="left" vertical="center" wrapText="1"/>
    </xf>
    <xf numFmtId="0" fontId="50" fillId="0" borderId="31" xfId="1" applyFont="1" applyBorder="1" applyAlignment="1">
      <alignment horizontal="left" vertical="center" wrapText="1"/>
    </xf>
    <xf numFmtId="0" fontId="50" fillId="0" borderId="28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FF66CC"/>
      <color rgb="FFFFCC66"/>
      <color rgb="FFFFFF99"/>
      <color rgb="FFE6E6E6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Emissioni (t CO</a:t>
            </a:r>
            <a:r>
              <a:rPr lang="en-US" sz="1200" baseline="-25000"/>
              <a:t>2</a:t>
            </a:r>
            <a:r>
              <a:rPr lang="en-US" sz="1200"/>
              <a:t>/anno) Campus 1</a:t>
            </a:r>
          </a:p>
        </c:rich>
      </c:tx>
      <c:layout>
        <c:manualLayout>
          <c:xMode val="edge"/>
          <c:yMode val="edge"/>
          <c:x val="0.32856375849164704"/>
          <c:y val="1.851851851851851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21742949873528"/>
          <c:y val="0.1236158478952822"/>
          <c:w val="0.73614256694948688"/>
          <c:h val="0.8039821906107228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'Univ CO2 emissions'!$D$51</c:f>
              <c:strCache>
                <c:ptCount val="1"/>
                <c:pt idx="0">
                  <c:v>Emissioni             (t CO2/anno)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'Univ CO2 emissions'!$C$52:$C$63</c:f>
              <c:strCache>
                <c:ptCount val="10"/>
                <c:pt idx="0">
                  <c:v>Auto</c:v>
                </c:pt>
                <c:pt idx="1">
                  <c:v>Scooter</c:v>
                </c:pt>
                <c:pt idx="2">
                  <c:v>Motocicletta</c:v>
                </c:pt>
                <c:pt idx="3">
                  <c:v>Autobus urbano</c:v>
                </c:pt>
                <c:pt idx="4">
                  <c:v>Autobus a lunga percorrenza/corriera</c:v>
                </c:pt>
                <c:pt idx="5">
                  <c:v>Treno</c:v>
                </c:pt>
                <c:pt idx="6">
                  <c:v>Treno suburbano/metro</c:v>
                </c:pt>
                <c:pt idx="7">
                  <c:v>Tram/Filobus</c:v>
                </c:pt>
                <c:pt idx="8">
                  <c:v>Bicicletta</c:v>
                </c:pt>
                <c:pt idx="9">
                  <c:v>A piedi</c:v>
                </c:pt>
              </c:strCache>
            </c:strRef>
          </c:cat>
          <c:val>
            <c:numRef>
              <c:f>'Univ CO2 emissions'!$D$52:$D$63</c:f>
              <c:numCache>
                <c:formatCode>0</c:formatCode>
                <c:ptCount val="12"/>
                <c:pt idx="0">
                  <c:v>13639.872685714283</c:v>
                </c:pt>
                <c:pt idx="1">
                  <c:v>1759.78152</c:v>
                </c:pt>
                <c:pt idx="2">
                  <c:v>2484.3974399999997</c:v>
                </c:pt>
                <c:pt idx="3">
                  <c:v>4545.3887999999997</c:v>
                </c:pt>
                <c:pt idx="4">
                  <c:v>2815.9617599999997</c:v>
                </c:pt>
                <c:pt idx="5">
                  <c:v>246.571776</c:v>
                </c:pt>
                <c:pt idx="6">
                  <c:v>976.0132799999999</c:v>
                </c:pt>
                <c:pt idx="7">
                  <c:v>1752.1539839999998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A8-442F-8D66-A26F2979E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8071936"/>
        <c:axId val="148073472"/>
        <c:axId val="0"/>
      </c:bar3DChart>
      <c:catAx>
        <c:axId val="148071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8073472"/>
        <c:crosses val="autoZero"/>
        <c:auto val="1"/>
        <c:lblAlgn val="ctr"/>
        <c:lblOffset val="100"/>
        <c:noMultiLvlLbl val="0"/>
      </c:catAx>
      <c:valAx>
        <c:axId val="1480734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480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</a:rPr>
              <a:t>CO</a:t>
            </a:r>
            <a:r>
              <a:rPr lang="es-ES" sz="1200" baseline="-25000">
                <a:solidFill>
                  <a:sysClr val="windowText" lastClr="000000"/>
                </a:solidFill>
              </a:rPr>
              <a:t>2</a:t>
            </a:r>
            <a:r>
              <a:rPr lang="es-ES" sz="1200">
                <a:solidFill>
                  <a:sysClr val="windowText" lastClr="000000"/>
                </a:solidFill>
              </a:rPr>
              <a:t> Emissions distribution</a:t>
            </a:r>
            <a:r>
              <a:rPr lang="es-ES" sz="1200" baseline="0">
                <a:solidFill>
                  <a:sysClr val="windowText" lastClr="000000"/>
                </a:solidFill>
              </a:rPr>
              <a:t> by</a:t>
            </a:r>
            <a:r>
              <a:rPr lang="es-ES" sz="1200">
                <a:solidFill>
                  <a:sysClr val="windowText" lastClr="000000"/>
                </a:solidFill>
              </a:rPr>
              <a:t> transport</a:t>
            </a:r>
            <a:r>
              <a:rPr lang="es-ES" sz="1200" baseline="0">
                <a:solidFill>
                  <a:sysClr val="windowText" lastClr="000000"/>
                </a:solidFill>
              </a:rPr>
              <a:t> mode. Campus 1</a:t>
            </a:r>
            <a:endParaRPr lang="es-E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71325134901823"/>
          <c:y val="3.622552815821713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581329412924407E-2"/>
          <c:y val="0.27912392343880543"/>
          <c:w val="0.59217808981113662"/>
          <c:h val="0.62362888515223991"/>
        </c:manualLayout>
      </c:layout>
      <c:pie3DChart>
        <c:varyColors val="1"/>
        <c:ser>
          <c:idx val="0"/>
          <c:order val="0"/>
          <c:dPt>
            <c:idx val="6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01-45FB-8651-FBC0D0C37EE7}"/>
              </c:ext>
            </c:extLst>
          </c:dPt>
          <c:dPt>
            <c:idx val="7"/>
            <c:bubble3D val="0"/>
            <c:spPr>
              <a:solidFill>
                <a:srgbClr val="FFCC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01-45FB-8651-FBC0D0C37EE7}"/>
              </c:ext>
            </c:extLst>
          </c:dPt>
          <c:dPt>
            <c:idx val="8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01-45FB-8651-FBC0D0C37EE7}"/>
              </c:ext>
            </c:extLst>
          </c:dPt>
          <c:dPt>
            <c:idx val="9"/>
            <c:bubble3D val="0"/>
            <c:spPr>
              <a:solidFill>
                <a:srgbClr val="FF66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01-45FB-8651-FBC0D0C37EE7}"/>
              </c:ext>
            </c:extLst>
          </c:dPt>
          <c:dLbls>
            <c:dLbl>
              <c:idx val="5"/>
              <c:layout>
                <c:manualLayout>
                  <c:x val="-3.3481399893063396E-2"/>
                  <c:y val="-5.26930732242996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401-45FB-8651-FBC0D0C37EE7}"/>
                </c:ext>
              </c:extLst>
            </c:dLbl>
            <c:dLbl>
              <c:idx val="6"/>
              <c:layout>
                <c:manualLayout>
                  <c:x val="1.7512539463741834E-2"/>
                  <c:y val="-5.39773346629469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1-45FB-8651-FBC0D0C37EE7}"/>
                </c:ext>
              </c:extLst>
            </c:dLbl>
            <c:dLbl>
              <c:idx val="8"/>
              <c:layout>
                <c:manualLayout>
                  <c:x val="-3.8525838783034526E-2"/>
                  <c:y val="-4.08525138176195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1-45FB-8651-FBC0D0C37EE7}"/>
                </c:ext>
              </c:extLst>
            </c:dLbl>
            <c:dLbl>
              <c:idx val="9"/>
              <c:layout>
                <c:manualLayout>
                  <c:x val="5.8742519707317302E-2"/>
                  <c:y val="-3.57251575551796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01-45FB-8651-FBC0D0C37E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'Univ CO2 emissions'!$C$52:$C$61</c:f>
              <c:strCache>
                <c:ptCount val="10"/>
                <c:pt idx="0">
                  <c:v>Auto</c:v>
                </c:pt>
                <c:pt idx="1">
                  <c:v>Scooter</c:v>
                </c:pt>
                <c:pt idx="2">
                  <c:v>Motocicletta</c:v>
                </c:pt>
                <c:pt idx="3">
                  <c:v>Autobus urbano</c:v>
                </c:pt>
                <c:pt idx="4">
                  <c:v>Autobus a lunga percorrenza/corriera</c:v>
                </c:pt>
                <c:pt idx="5">
                  <c:v>Treno</c:v>
                </c:pt>
                <c:pt idx="6">
                  <c:v>Treno suburbano/metro</c:v>
                </c:pt>
                <c:pt idx="7">
                  <c:v>Tram/Filobus</c:v>
                </c:pt>
                <c:pt idx="8">
                  <c:v>Bicicletta</c:v>
                </c:pt>
                <c:pt idx="9">
                  <c:v>A piedi</c:v>
                </c:pt>
              </c:strCache>
            </c:strRef>
          </c:cat>
          <c:val>
            <c:numRef>
              <c:f>'Univ CO2 emissions'!$D$52:$D$61</c:f>
              <c:numCache>
                <c:formatCode>0</c:formatCode>
                <c:ptCount val="10"/>
                <c:pt idx="0">
                  <c:v>13639.872685714283</c:v>
                </c:pt>
                <c:pt idx="1">
                  <c:v>1759.78152</c:v>
                </c:pt>
                <c:pt idx="2">
                  <c:v>2484.3974399999997</c:v>
                </c:pt>
                <c:pt idx="3">
                  <c:v>4545.3887999999997</c:v>
                </c:pt>
                <c:pt idx="4">
                  <c:v>2815.9617599999997</c:v>
                </c:pt>
                <c:pt idx="5">
                  <c:v>246.571776</c:v>
                </c:pt>
                <c:pt idx="6">
                  <c:v>976.0132799999999</c:v>
                </c:pt>
                <c:pt idx="7">
                  <c:v>1752.1539839999998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401-45FB-8651-FBC0D0C37E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774724859846149"/>
          <c:y val="0.17205390221518294"/>
          <c:w val="0.26792274252259068"/>
          <c:h val="0.810239370828976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jpeg"/><Relationship Id="rId18" Type="http://schemas.openxmlformats.org/officeDocument/2006/relationships/image" Target="../media/image16.jpeg"/><Relationship Id="rId3" Type="http://schemas.openxmlformats.org/officeDocument/2006/relationships/image" Target="../media/image1.png"/><Relationship Id="rId21" Type="http://schemas.openxmlformats.org/officeDocument/2006/relationships/image" Target="../media/image19.jpeg"/><Relationship Id="rId7" Type="http://schemas.openxmlformats.org/officeDocument/2006/relationships/image" Target="../media/image5.png"/><Relationship Id="rId12" Type="http://schemas.openxmlformats.org/officeDocument/2006/relationships/image" Target="../media/image10.jpeg"/><Relationship Id="rId17" Type="http://schemas.openxmlformats.org/officeDocument/2006/relationships/image" Target="../media/image15.jpeg"/><Relationship Id="rId2" Type="http://schemas.openxmlformats.org/officeDocument/2006/relationships/chart" Target="../charts/chart2.xml"/><Relationship Id="rId16" Type="http://schemas.openxmlformats.org/officeDocument/2006/relationships/image" Target="../media/image14.png"/><Relationship Id="rId20" Type="http://schemas.openxmlformats.org/officeDocument/2006/relationships/image" Target="../media/image18.jpe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5" Type="http://schemas.openxmlformats.org/officeDocument/2006/relationships/image" Target="../media/image13.png"/><Relationship Id="rId10" Type="http://schemas.openxmlformats.org/officeDocument/2006/relationships/image" Target="../media/image8.png"/><Relationship Id="rId19" Type="http://schemas.openxmlformats.org/officeDocument/2006/relationships/image" Target="../media/image17.jpeg"/><Relationship Id="rId4" Type="http://schemas.openxmlformats.org/officeDocument/2006/relationships/image" Target="../media/image2.png"/><Relationship Id="rId9" Type="http://schemas.openxmlformats.org/officeDocument/2006/relationships/image" Target="../media/image7.png"/><Relationship Id="rId14" Type="http://schemas.openxmlformats.org/officeDocument/2006/relationships/image" Target="../media/image12.jpeg"/><Relationship Id="rId22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193828</xdr:colOff>
      <xdr:row>49</xdr:row>
      <xdr:rowOff>317500</xdr:rowOff>
    </xdr:from>
    <xdr:to>
      <xdr:col>11</xdr:col>
      <xdr:colOff>532582</xdr:colOff>
      <xdr:row>69</xdr:row>
      <xdr:rowOff>78556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542822</xdr:colOff>
      <xdr:row>70</xdr:row>
      <xdr:rowOff>183125</xdr:rowOff>
    </xdr:from>
    <xdr:to>
      <xdr:col>11</xdr:col>
      <xdr:colOff>202790</xdr:colOff>
      <xdr:row>85</xdr:row>
      <xdr:rowOff>71695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66531</xdr:colOff>
      <xdr:row>25</xdr:row>
      <xdr:rowOff>24337</xdr:rowOff>
    </xdr:from>
    <xdr:to>
      <xdr:col>17</xdr:col>
      <xdr:colOff>254765</xdr:colOff>
      <xdr:row>32</xdr:row>
      <xdr:rowOff>516768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331" y="5236417"/>
          <a:ext cx="3297194" cy="1947851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</xdr:spPr>
    </xdr:pic>
    <xdr:clientData/>
  </xdr:twoCellAnchor>
  <xdr:twoCellAnchor editAs="oneCell">
    <xdr:from>
      <xdr:col>17</xdr:col>
      <xdr:colOff>519515</xdr:colOff>
      <xdr:row>25</xdr:row>
      <xdr:rowOff>180631</xdr:rowOff>
    </xdr:from>
    <xdr:to>
      <xdr:col>21</xdr:col>
      <xdr:colOff>952500</xdr:colOff>
      <xdr:row>33</xdr:row>
      <xdr:rowOff>153629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34031" y="4809986"/>
          <a:ext cx="3884517" cy="1990659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</xdr:spPr>
    </xdr:pic>
    <xdr:clientData/>
  </xdr:twoCellAnchor>
  <xdr:twoCellAnchor editAs="oneCell">
    <xdr:from>
      <xdr:col>22</xdr:col>
      <xdr:colOff>323940</xdr:colOff>
      <xdr:row>25</xdr:row>
      <xdr:rowOff>163872</xdr:rowOff>
    </xdr:from>
    <xdr:to>
      <xdr:col>27</xdr:col>
      <xdr:colOff>11555</xdr:colOff>
      <xdr:row>33</xdr:row>
      <xdr:rowOff>174115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62972" y="4793227"/>
          <a:ext cx="3630760" cy="2027904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</xdr:spPr>
    </xdr:pic>
    <xdr:clientData/>
  </xdr:twoCellAnchor>
  <xdr:twoCellAnchor editAs="oneCell">
    <xdr:from>
      <xdr:col>15</xdr:col>
      <xdr:colOff>317745</xdr:colOff>
      <xdr:row>55</xdr:row>
      <xdr:rowOff>99797</xdr:rowOff>
    </xdr:from>
    <xdr:to>
      <xdr:col>19</xdr:col>
      <xdr:colOff>219135</xdr:colOff>
      <xdr:row>66</xdr:row>
      <xdr:rowOff>55921</xdr:rowOff>
    </xdr:to>
    <xdr:pic>
      <xdr:nvPicPr>
        <xdr:cNvPr id="25" name="Imagen 24"/>
        <xdr:cNvPicPr/>
      </xdr:nvPicPr>
      <xdr:blipFill rotWithShape="1">
        <a:blip xmlns:r="http://schemas.openxmlformats.org/officeDocument/2006/relationships" r:embed="rId6"/>
        <a:srcRect l="23636" t="39532" r="30150" b="19996"/>
        <a:stretch/>
      </xdr:blipFill>
      <xdr:spPr bwMode="auto">
        <a:xfrm>
          <a:off x="10909545" y="11811737"/>
          <a:ext cx="4595310" cy="2104964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1495323</xdr:colOff>
      <xdr:row>78</xdr:row>
      <xdr:rowOff>51209</xdr:rowOff>
    </xdr:from>
    <xdr:to>
      <xdr:col>19</xdr:col>
      <xdr:colOff>197353</xdr:colOff>
      <xdr:row>87</xdr:row>
      <xdr:rowOff>171472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78226" y="15455080"/>
          <a:ext cx="3249450" cy="1871634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</xdr:spPr>
    </xdr:pic>
    <xdr:clientData/>
  </xdr:twoCellAnchor>
  <xdr:twoCellAnchor editAs="oneCell">
    <xdr:from>
      <xdr:col>15</xdr:col>
      <xdr:colOff>1188065</xdr:colOff>
      <xdr:row>104</xdr:row>
      <xdr:rowOff>133146</xdr:rowOff>
    </xdr:from>
    <xdr:to>
      <xdr:col>18</xdr:col>
      <xdr:colOff>615598</xdr:colOff>
      <xdr:row>113</xdr:row>
      <xdr:rowOff>177576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70968" y="21292985"/>
          <a:ext cx="3217049" cy="1795801"/>
        </a:xfrm>
        <a:prstGeom prst="rect">
          <a:avLst/>
        </a:prstGeom>
        <a:ln w="3175">
          <a:gradFill flip="none" rotWithShape="1">
            <a:gsLst>
              <a:gs pos="0">
                <a:schemeClr val="accent1">
                  <a:lumMod val="67000"/>
                </a:schemeClr>
              </a:gs>
              <a:gs pos="48000">
                <a:schemeClr val="accent1">
                  <a:lumMod val="97000"/>
                  <a:lumOff val="3000"/>
                </a:schemeClr>
              </a:gs>
              <a:gs pos="100000">
                <a:schemeClr val="accent1">
                  <a:lumMod val="60000"/>
                  <a:lumOff val="40000"/>
                </a:schemeClr>
              </a:gs>
            </a:gsLst>
            <a:lin ang="5400000" scaled="1"/>
            <a:tileRect/>
          </a:gradFill>
        </a:ln>
      </xdr:spPr>
    </xdr:pic>
    <xdr:clientData/>
  </xdr:twoCellAnchor>
  <xdr:twoCellAnchor>
    <xdr:from>
      <xdr:col>15</xdr:col>
      <xdr:colOff>1975485</xdr:colOff>
      <xdr:row>92</xdr:row>
      <xdr:rowOff>22861</xdr:rowOff>
    </xdr:from>
    <xdr:to>
      <xdr:col>27</xdr:col>
      <xdr:colOff>699135</xdr:colOff>
      <xdr:row>93</xdr:row>
      <xdr:rowOff>7107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285" y="19004281"/>
          <a:ext cx="10527030" cy="174746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</xdr:col>
      <xdr:colOff>57150</xdr:colOff>
      <xdr:row>125</xdr:row>
      <xdr:rowOff>9525</xdr:rowOff>
    </xdr:from>
    <xdr:to>
      <xdr:col>2</xdr:col>
      <xdr:colOff>1047750</xdr:colOff>
      <xdr:row>126</xdr:row>
      <xdr:rowOff>104775</xdr:rowOff>
    </xdr:to>
    <xdr:pic>
      <xdr:nvPicPr>
        <xdr:cNvPr id="69" name="Imagen 14" descr="novotec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74650"/>
          <a:ext cx="990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1304925</xdr:colOff>
      <xdr:row>125</xdr:row>
      <xdr:rowOff>66675</xdr:rowOff>
    </xdr:from>
    <xdr:to>
      <xdr:col>4</xdr:col>
      <xdr:colOff>381000</xdr:colOff>
      <xdr:row>126</xdr:row>
      <xdr:rowOff>142875</xdr:rowOff>
    </xdr:to>
    <xdr:pic>
      <xdr:nvPicPr>
        <xdr:cNvPr id="70" name="Imagen 15" descr="FEH_logo_color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5" t="34979" r="6714" b="18059"/>
        <a:stretch>
          <a:fillRect/>
        </a:stretch>
      </xdr:blipFill>
      <xdr:spPr bwMode="auto">
        <a:xfrm>
          <a:off x="1666875" y="25450800"/>
          <a:ext cx="16954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666750</xdr:colOff>
      <xdr:row>124</xdr:row>
      <xdr:rowOff>66675</xdr:rowOff>
    </xdr:from>
    <xdr:to>
      <xdr:col>8</xdr:col>
      <xdr:colOff>552450</xdr:colOff>
      <xdr:row>127</xdr:row>
      <xdr:rowOff>123825</xdr:rowOff>
    </xdr:to>
    <xdr:pic>
      <xdr:nvPicPr>
        <xdr:cNvPr id="72" name="Imagen 9" descr="logo-uab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5260300"/>
          <a:ext cx="971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124</xdr:row>
      <xdr:rowOff>142875</xdr:rowOff>
    </xdr:from>
    <xdr:to>
      <xdr:col>11</xdr:col>
      <xdr:colOff>9525</xdr:colOff>
      <xdr:row>127</xdr:row>
      <xdr:rowOff>95250</xdr:rowOff>
    </xdr:to>
    <xdr:pic>
      <xdr:nvPicPr>
        <xdr:cNvPr id="73" name="Imagen 18" descr="logo_unibg_blu10cm due righe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5336500"/>
          <a:ext cx="857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762000</xdr:colOff>
      <xdr:row>124</xdr:row>
      <xdr:rowOff>161925</xdr:rowOff>
    </xdr:from>
    <xdr:to>
      <xdr:col>5</xdr:col>
      <xdr:colOff>228600</xdr:colOff>
      <xdr:row>127</xdr:row>
      <xdr:rowOff>0</xdr:rowOff>
    </xdr:to>
    <xdr:pic>
      <xdr:nvPicPr>
        <xdr:cNvPr id="74" name="Imagen 7" descr="znak PK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5355550"/>
          <a:ext cx="4095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1666875</xdr:colOff>
      <xdr:row>125</xdr:row>
      <xdr:rowOff>9525</xdr:rowOff>
    </xdr:from>
    <xdr:to>
      <xdr:col>16</xdr:col>
      <xdr:colOff>276225</xdr:colOff>
      <xdr:row>126</xdr:row>
      <xdr:rowOff>104775</xdr:rowOff>
    </xdr:to>
    <xdr:pic>
      <xdr:nvPicPr>
        <xdr:cNvPr id="81" name="Imagen 14" descr="novotec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5584150"/>
          <a:ext cx="7905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125</xdr:row>
      <xdr:rowOff>28575</xdr:rowOff>
    </xdr:from>
    <xdr:to>
      <xdr:col>18</xdr:col>
      <xdr:colOff>503465</xdr:colOff>
      <xdr:row>126</xdr:row>
      <xdr:rowOff>133350</xdr:rowOff>
    </xdr:to>
    <xdr:pic>
      <xdr:nvPicPr>
        <xdr:cNvPr id="82" name="Imagen 15" descr="FEH_logo_color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5" t="34979" r="6714" b="18059"/>
        <a:stretch>
          <a:fillRect/>
        </a:stretch>
      </xdr:blipFill>
      <xdr:spPr bwMode="auto">
        <a:xfrm>
          <a:off x="13306425" y="25793700"/>
          <a:ext cx="126546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552450</xdr:colOff>
      <xdr:row>124</xdr:row>
      <xdr:rowOff>28575</xdr:rowOff>
    </xdr:from>
    <xdr:to>
      <xdr:col>23</xdr:col>
      <xdr:colOff>495300</xdr:colOff>
      <xdr:row>127</xdr:row>
      <xdr:rowOff>85725</xdr:rowOff>
    </xdr:to>
    <xdr:pic>
      <xdr:nvPicPr>
        <xdr:cNvPr id="84" name="Imagen 9" descr="logo-uab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7525" y="25603200"/>
          <a:ext cx="857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352426</xdr:colOff>
      <xdr:row>124</xdr:row>
      <xdr:rowOff>85725</xdr:rowOff>
    </xdr:from>
    <xdr:to>
      <xdr:col>25</xdr:col>
      <xdr:colOff>695326</xdr:colOff>
      <xdr:row>127</xdr:row>
      <xdr:rowOff>38100</xdr:rowOff>
    </xdr:to>
    <xdr:pic>
      <xdr:nvPicPr>
        <xdr:cNvPr id="85" name="Imagen 18" descr="logo_unibg_blu10cm due righe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73901" y="25660350"/>
          <a:ext cx="1104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266700</xdr:colOff>
      <xdr:row>124</xdr:row>
      <xdr:rowOff>142875</xdr:rowOff>
    </xdr:from>
    <xdr:to>
      <xdr:col>19</xdr:col>
      <xdr:colOff>590550</xdr:colOff>
      <xdr:row>126</xdr:row>
      <xdr:rowOff>171450</xdr:rowOff>
    </xdr:to>
    <xdr:pic>
      <xdr:nvPicPr>
        <xdr:cNvPr id="86" name="Imagen 7" descr="znak PK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5717500"/>
          <a:ext cx="3238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125</xdr:row>
      <xdr:rowOff>19050</xdr:rowOff>
    </xdr:from>
    <xdr:to>
      <xdr:col>7</xdr:col>
      <xdr:colOff>571500</xdr:colOff>
      <xdr:row>126</xdr:row>
      <xdr:rowOff>156845</xdr:rowOff>
    </xdr:to>
    <xdr:pic>
      <xdr:nvPicPr>
        <xdr:cNvPr id="55" name="54 Imagen" descr="https://upload.wikimedia.org/wikipedia/commons/6/6f/EUR-NL-ZW.jpg"/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5784175"/>
          <a:ext cx="1704975" cy="328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714375</xdr:colOff>
      <xdr:row>124</xdr:row>
      <xdr:rowOff>171450</xdr:rowOff>
    </xdr:from>
    <xdr:to>
      <xdr:col>22</xdr:col>
      <xdr:colOff>76200</xdr:colOff>
      <xdr:row>126</xdr:row>
      <xdr:rowOff>137795</xdr:rowOff>
    </xdr:to>
    <xdr:pic>
      <xdr:nvPicPr>
        <xdr:cNvPr id="56" name="55 Imagen" descr="https://upload.wikimedia.org/wikipedia/commons/6/6f/EUR-NL-ZW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0" y="25746075"/>
          <a:ext cx="1514475" cy="347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12</xdr:col>
      <xdr:colOff>247015</xdr:colOff>
      <xdr:row>4</xdr:row>
      <xdr:rowOff>103505</xdr:rowOff>
    </xdr:to>
    <xdr:pic>
      <xdr:nvPicPr>
        <xdr:cNvPr id="57" name="56 Imagen" descr="C:\Users\eh13\AppData\Local\Microsoft\Windows\INetCache\Content.Word\logo_UMOB.PNG"/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3561715" cy="1046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228600</xdr:colOff>
      <xdr:row>0</xdr:row>
      <xdr:rowOff>66675</xdr:rowOff>
    </xdr:from>
    <xdr:to>
      <xdr:col>27</xdr:col>
      <xdr:colOff>742315</xdr:colOff>
      <xdr:row>4</xdr:row>
      <xdr:rowOff>170180</xdr:rowOff>
    </xdr:to>
    <xdr:pic>
      <xdr:nvPicPr>
        <xdr:cNvPr id="58" name="57 Imagen" descr="C:\Users\eh13\AppData\Local\Microsoft\Windows\INetCache\Content.Word\logo_UMOB.PNG"/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075" y="66675"/>
          <a:ext cx="3561715" cy="10464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198120</xdr:colOff>
      <xdr:row>14</xdr:row>
      <xdr:rowOff>68580</xdr:rowOff>
    </xdr:from>
    <xdr:to>
      <xdr:col>18</xdr:col>
      <xdr:colOff>83820</xdr:colOff>
      <xdr:row>15</xdr:row>
      <xdr:rowOff>167640</xdr:rowOff>
    </xdr:to>
    <xdr:sp macro="" textlink="">
      <xdr:nvSpPr>
        <xdr:cNvPr id="2" name="CasellaDiTesto 1"/>
        <xdr:cNvSpPr txBox="1"/>
      </xdr:nvSpPr>
      <xdr:spPr>
        <a:xfrm>
          <a:off x="10789920" y="3108960"/>
          <a:ext cx="378714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% totale di utenti di automobile</a:t>
          </a:r>
          <a:r>
            <a:rPr lang="en-US" sz="1100" baseline="0"/>
            <a:t> per % di utenti per tipo di auto</a:t>
          </a:r>
          <a:endParaRPr lang="en-US" sz="1100"/>
        </a:p>
      </xdr:txBody>
    </xdr:sp>
    <xdr:clientData/>
  </xdr:twoCellAnchor>
  <xdr:twoCellAnchor>
    <xdr:from>
      <xdr:col>19</xdr:col>
      <xdr:colOff>426720</xdr:colOff>
      <xdr:row>14</xdr:row>
      <xdr:rowOff>60960</xdr:rowOff>
    </xdr:from>
    <xdr:to>
      <xdr:col>24</xdr:col>
      <xdr:colOff>320040</xdr:colOff>
      <xdr:row>15</xdr:row>
      <xdr:rowOff>121920</xdr:rowOff>
    </xdr:to>
    <xdr:sp macro="" textlink="">
      <xdr:nvSpPr>
        <xdr:cNvPr id="5" name="CasellaDiTesto 4"/>
        <xdr:cNvSpPr txBox="1"/>
      </xdr:nvSpPr>
      <xdr:spPr>
        <a:xfrm>
          <a:off x="15712440" y="3101340"/>
          <a:ext cx="462534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totale di utenti di motociclo/scooter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% di utenti per tipo di motociclo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17</xdr:col>
      <xdr:colOff>121920</xdr:colOff>
      <xdr:row>50</xdr:row>
      <xdr:rowOff>53340</xdr:rowOff>
    </xdr:from>
    <xdr:to>
      <xdr:col>26</xdr:col>
      <xdr:colOff>411480</xdr:colOff>
      <xdr:row>51</xdr:row>
      <xdr:rowOff>91440</xdr:rowOff>
    </xdr:to>
    <xdr:sp macro="" textlink="">
      <xdr:nvSpPr>
        <xdr:cNvPr id="6" name="CasellaDiTesto 5"/>
        <xdr:cNvSpPr txBox="1"/>
      </xdr:nvSpPr>
      <xdr:spPr>
        <a:xfrm>
          <a:off x="13822680" y="10637520"/>
          <a:ext cx="81915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[(1 intervallo di distanza (km) x % per intervallo 1) + ........+ ( n°intervallo di distanza (km) x % per l'intervallo n°)]/100</a:t>
          </a:r>
        </a:p>
      </xdr:txBody>
    </xdr:sp>
    <xdr:clientData/>
  </xdr:twoCellAnchor>
  <xdr:twoCellAnchor>
    <xdr:from>
      <xdr:col>15</xdr:col>
      <xdr:colOff>1203960</xdr:colOff>
      <xdr:row>50</xdr:row>
      <xdr:rowOff>68580</xdr:rowOff>
    </xdr:from>
    <xdr:to>
      <xdr:col>16</xdr:col>
      <xdr:colOff>838200</xdr:colOff>
      <xdr:row>51</xdr:row>
      <xdr:rowOff>53340</xdr:rowOff>
    </xdr:to>
    <xdr:sp macro="" textlink="">
      <xdr:nvSpPr>
        <xdr:cNvPr id="8" name="CasellaDiTesto 7"/>
        <xdr:cNvSpPr txBox="1"/>
      </xdr:nvSpPr>
      <xdr:spPr>
        <a:xfrm>
          <a:off x="11795760" y="10652760"/>
          <a:ext cx="187452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distanza media/giorno (km)=</a:t>
          </a:r>
        </a:p>
      </xdr:txBody>
    </xdr:sp>
    <xdr:clientData/>
  </xdr:twoCellAnchor>
  <xdr:twoCellAnchor>
    <xdr:from>
      <xdr:col>15</xdr:col>
      <xdr:colOff>121920</xdr:colOff>
      <xdr:row>75</xdr:row>
      <xdr:rowOff>106680</xdr:rowOff>
    </xdr:from>
    <xdr:to>
      <xdr:col>27</xdr:col>
      <xdr:colOff>167640</xdr:colOff>
      <xdr:row>77</xdr:row>
      <xdr:rowOff>45720</xdr:rowOff>
    </xdr:to>
    <xdr:sp macro="" textlink="">
      <xdr:nvSpPr>
        <xdr:cNvPr id="11" name="CasellaDiTesto 10"/>
        <xdr:cNvSpPr txBox="1"/>
      </xdr:nvSpPr>
      <xdr:spPr>
        <a:xfrm>
          <a:off x="10713720" y="15697200"/>
          <a:ext cx="118491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medio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dei viaggi di ritorno = [( N° dei viaggi di ritorno 1 x % per questo numero) + ( N° dei viaggi di ritorno 2 x %  per questo numero) * ....+ (N° dei viaggi di ritorno n x %  per questo numero)]/100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15</xdr:col>
      <xdr:colOff>571500</xdr:colOff>
      <xdr:row>89</xdr:row>
      <xdr:rowOff>121920</xdr:rowOff>
    </xdr:from>
    <xdr:to>
      <xdr:col>23</xdr:col>
      <xdr:colOff>533400</xdr:colOff>
      <xdr:row>91</xdr:row>
      <xdr:rowOff>22860</xdr:rowOff>
    </xdr:to>
    <xdr:sp macro="" textlink="">
      <xdr:nvSpPr>
        <xdr:cNvPr id="12" name="CasellaDiTesto 11"/>
        <xdr:cNvSpPr txBox="1"/>
      </xdr:nvSpPr>
      <xdr:spPr>
        <a:xfrm>
          <a:off x="11163300" y="18463260"/>
          <a:ext cx="859536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Totale della distanza media ( km/giorno) = (</a:t>
          </a:r>
          <a:r>
            <a:rPr lang="en-US" sz="1100" baseline="0"/>
            <a:t> Distanza media giornaliera tra casa e l'Università) x (2 volte la media dei viaggi di ritorno per giorno)</a:t>
          </a:r>
          <a:endParaRPr lang="en-US" sz="1100"/>
        </a:p>
      </xdr:txBody>
    </xdr:sp>
    <xdr:clientData/>
  </xdr:twoCellAnchor>
  <xdr:twoCellAnchor>
    <xdr:from>
      <xdr:col>15</xdr:col>
      <xdr:colOff>15240</xdr:colOff>
      <xdr:row>100</xdr:row>
      <xdr:rowOff>38100</xdr:rowOff>
    </xdr:from>
    <xdr:to>
      <xdr:col>27</xdr:col>
      <xdr:colOff>762000</xdr:colOff>
      <xdr:row>102</xdr:row>
      <xdr:rowOff>121920</xdr:rowOff>
    </xdr:to>
    <xdr:sp macro="" textlink="">
      <xdr:nvSpPr>
        <xdr:cNvPr id="13" name="CasellaDiTesto 12"/>
        <xdr:cNvSpPr txBox="1"/>
      </xdr:nvSpPr>
      <xdr:spPr>
        <a:xfrm>
          <a:off x="10607040" y="20886420"/>
          <a:ext cx="12550140" cy="449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Media della percentuale di occupazione dell'auto = [(N° di passeggeri dell'auto 1 x % di auto  con 1 passeggero) +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(N° di passeggeri dell'auto 2 x % di auto con 2 passeggeri) +...+ [(N° di passeggeri dell'auto n x % di auto con n passeggeri)]/100 </a:t>
          </a:r>
          <a:r>
            <a:rPr lang="en-US" sz="1100" baseline="0"/>
            <a:t> </a:t>
          </a:r>
          <a:r>
            <a:rPr lang="en-US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2emissiefactore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29"/>
  <sheetViews>
    <sheetView tabSelected="1" zoomScaleNormal="100" workbookViewId="0">
      <selection activeCell="C9" sqref="C9:J9"/>
    </sheetView>
  </sheetViews>
  <sheetFormatPr baseColWidth="10" defaultColWidth="11.5703125" defaultRowHeight="15" x14ac:dyDescent="0.25"/>
  <cols>
    <col min="1" max="1" width="3" customWidth="1"/>
    <col min="2" max="2" width="2.42578125" customWidth="1"/>
    <col min="3" max="3" width="27.85546875" customWidth="1"/>
    <col min="5" max="5" width="14.140625" customWidth="1"/>
    <col min="6" max="6" width="13.28515625" customWidth="1"/>
    <col min="7" max="7" width="12.7109375" customWidth="1"/>
    <col min="8" max="8" width="16.28515625" customWidth="1"/>
    <col min="9" max="9" width="15.140625" customWidth="1"/>
    <col min="10" max="10" width="14.28515625" bestFit="1" customWidth="1"/>
    <col min="11" max="11" width="2.42578125" customWidth="1"/>
    <col min="12" max="12" width="9.85546875" customWidth="1"/>
    <col min="13" max="13" width="4.28515625" customWidth="1"/>
    <col min="14" max="14" width="0.7109375" customWidth="1"/>
    <col min="15" max="15" width="6.28515625" style="10" customWidth="1"/>
    <col min="16" max="16" width="32.7109375" customWidth="1"/>
    <col min="17" max="17" width="12.7109375" customWidth="1"/>
    <col min="21" max="21" width="17.7109375" customWidth="1"/>
    <col min="22" max="22" width="14.5703125" customWidth="1"/>
    <col min="23" max="23" width="13.7109375" customWidth="1"/>
    <col min="29" max="29" width="2.140625" customWidth="1"/>
  </cols>
  <sheetData>
    <row r="2" spans="1: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5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28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 x14ac:dyDescent="0.3">
      <c r="A4" s="70"/>
      <c r="B4" s="70"/>
      <c r="C4" s="56"/>
      <c r="D4" s="70"/>
      <c r="E4" s="56"/>
      <c r="F4" s="70"/>
      <c r="G4" s="70"/>
      <c r="H4" s="70"/>
      <c r="I4" s="70"/>
      <c r="J4" s="70"/>
      <c r="K4" s="70"/>
      <c r="L4" s="70"/>
      <c r="M4" s="70"/>
      <c r="N4" s="5"/>
      <c r="O4" s="70"/>
      <c r="P4" s="56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6.5" customHeight="1" thickBot="1" x14ac:dyDescent="0.3">
      <c r="A5" s="70"/>
      <c r="B5" s="294" t="s">
        <v>26</v>
      </c>
      <c r="C5" s="295"/>
      <c r="D5" s="295"/>
      <c r="E5" s="295"/>
      <c r="F5" s="295"/>
      <c r="G5" s="295"/>
      <c r="H5" s="295"/>
      <c r="I5" s="295"/>
      <c r="J5" s="295"/>
      <c r="K5" s="296"/>
      <c r="L5" s="149"/>
      <c r="M5" s="70"/>
      <c r="N5" s="5"/>
      <c r="O5" s="70"/>
      <c r="P5" s="238" t="s">
        <v>75</v>
      </c>
      <c r="Q5" s="23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9.5" customHeight="1" x14ac:dyDescent="0.25">
      <c r="A6" s="70"/>
      <c r="B6" s="298" t="s">
        <v>24</v>
      </c>
      <c r="C6" s="298"/>
      <c r="D6" s="298"/>
      <c r="E6" s="298"/>
      <c r="F6" s="298"/>
      <c r="G6" s="298"/>
      <c r="H6" s="298"/>
      <c r="I6" s="298"/>
      <c r="J6" s="298"/>
      <c r="K6" s="298"/>
      <c r="L6" s="70"/>
      <c r="M6" s="70"/>
      <c r="N6" s="5"/>
      <c r="O6" s="70"/>
      <c r="P6" s="297" t="s">
        <v>193</v>
      </c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70"/>
    </row>
    <row r="7" spans="1:29" ht="14.25" customHeight="1" thickBot="1" x14ac:dyDescent="0.3">
      <c r="A7" s="70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70"/>
      <c r="M7" s="70"/>
      <c r="N7" s="5"/>
      <c r="O7" s="70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70"/>
    </row>
    <row r="8" spans="1:29" ht="10.5" customHeight="1" thickBot="1" x14ac:dyDescent="0.3">
      <c r="A8" s="70"/>
      <c r="B8" s="83"/>
      <c r="C8" s="84"/>
      <c r="D8" s="84"/>
      <c r="E8" s="84"/>
      <c r="F8" s="84"/>
      <c r="G8" s="84"/>
      <c r="H8" s="84"/>
      <c r="I8" s="84"/>
      <c r="J8" s="84"/>
      <c r="K8" s="85"/>
      <c r="L8" s="70"/>
      <c r="M8" s="70"/>
      <c r="N8" s="5"/>
      <c r="O8" s="70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70"/>
    </row>
    <row r="9" spans="1:29" ht="16.5" thickBot="1" x14ac:dyDescent="0.3">
      <c r="A9" s="70"/>
      <c r="B9" s="58"/>
      <c r="C9" s="318" t="s">
        <v>200</v>
      </c>
      <c r="D9" s="319"/>
      <c r="E9" s="319"/>
      <c r="F9" s="319"/>
      <c r="G9" s="319"/>
      <c r="H9" s="319"/>
      <c r="I9" s="319"/>
      <c r="J9" s="320"/>
      <c r="K9" s="119"/>
      <c r="L9" s="150"/>
      <c r="M9" s="70"/>
      <c r="N9" s="5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ht="15" customHeight="1" thickBot="1" x14ac:dyDescent="0.3">
      <c r="A10" s="70"/>
      <c r="B10" s="58"/>
      <c r="C10" s="273" t="s">
        <v>27</v>
      </c>
      <c r="D10" s="321" t="s">
        <v>28</v>
      </c>
      <c r="E10" s="321" t="s">
        <v>29</v>
      </c>
      <c r="F10" s="321" t="s">
        <v>30</v>
      </c>
      <c r="G10" s="335" t="s">
        <v>31</v>
      </c>
      <c r="H10" s="335"/>
      <c r="I10" s="329" t="s">
        <v>34</v>
      </c>
      <c r="J10" s="326" t="s">
        <v>25</v>
      </c>
      <c r="K10" s="120"/>
      <c r="L10" s="147"/>
      <c r="M10" s="70"/>
      <c r="N10" s="5"/>
      <c r="O10" s="70"/>
      <c r="P10" s="88" t="s">
        <v>76</v>
      </c>
      <c r="Q10" s="58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ht="37.5" customHeight="1" x14ac:dyDescent="0.25">
      <c r="A11" s="70"/>
      <c r="B11" s="58"/>
      <c r="C11" s="325"/>
      <c r="D11" s="322"/>
      <c r="E11" s="322"/>
      <c r="F11" s="322"/>
      <c r="G11" s="336" t="s">
        <v>32</v>
      </c>
      <c r="H11" s="336" t="s">
        <v>33</v>
      </c>
      <c r="I11" s="330"/>
      <c r="J11" s="327"/>
      <c r="K11" s="120"/>
      <c r="L11" s="147"/>
      <c r="M11" s="70"/>
      <c r="N11" s="5"/>
      <c r="O11" s="70"/>
      <c r="P11" s="59" t="s">
        <v>77</v>
      </c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C11" s="70"/>
    </row>
    <row r="12" spans="1:29" ht="4.5" customHeight="1" thickBot="1" x14ac:dyDescent="0.3">
      <c r="A12" s="70"/>
      <c r="B12" s="58"/>
      <c r="C12" s="274"/>
      <c r="D12" s="323"/>
      <c r="E12" s="323"/>
      <c r="F12" s="323"/>
      <c r="G12" s="323"/>
      <c r="H12" s="323"/>
      <c r="I12" s="331"/>
      <c r="J12" s="328"/>
      <c r="K12" s="120"/>
      <c r="L12" s="147"/>
      <c r="M12" s="70"/>
      <c r="N12" s="5"/>
      <c r="O12" s="70"/>
      <c r="P12" s="302" t="s">
        <v>78</v>
      </c>
      <c r="Q12" s="304" t="s">
        <v>183</v>
      </c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70"/>
    </row>
    <row r="13" spans="1:29" ht="19.5" customHeight="1" x14ac:dyDescent="0.25">
      <c r="A13" s="70"/>
      <c r="B13" s="58"/>
      <c r="C13" s="51" t="s">
        <v>38</v>
      </c>
      <c r="D13" s="52">
        <v>6.7</v>
      </c>
      <c r="E13" s="53">
        <f t="shared" ref="E13:E30" si="0">D13*$D$33/100</f>
        <v>1574.5</v>
      </c>
      <c r="F13" s="53">
        <f t="shared" ref="F13:F30" si="1">$F$33*2*$H$33</f>
        <v>66.239999999999995</v>
      </c>
      <c r="G13" s="47">
        <v>0.17699999999999999</v>
      </c>
      <c r="H13" s="47" t="s">
        <v>36</v>
      </c>
      <c r="I13" s="139">
        <f t="shared" ref="I13:I21" si="2">G13/$J$33</f>
        <v>8.4285714285714283E-2</v>
      </c>
      <c r="J13" s="54">
        <f>E13*F13*I13*$D$35/1000</f>
        <v>1758.113691428571</v>
      </c>
      <c r="K13" s="121"/>
      <c r="L13" s="151"/>
      <c r="M13" s="70"/>
      <c r="N13" s="5"/>
      <c r="O13" s="70"/>
      <c r="P13" s="303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7"/>
      <c r="AC13" s="70"/>
    </row>
    <row r="14" spans="1:29" ht="15" customHeight="1" x14ac:dyDescent="0.25">
      <c r="A14" s="70"/>
      <c r="B14" s="58"/>
      <c r="C14" s="7" t="s">
        <v>43</v>
      </c>
      <c r="D14" s="40">
        <v>3.3</v>
      </c>
      <c r="E14" s="77">
        <f t="shared" si="0"/>
        <v>775.5</v>
      </c>
      <c r="F14" s="77">
        <f t="shared" si="1"/>
        <v>66.239999999999995</v>
      </c>
      <c r="G14" s="78">
        <v>0.224</v>
      </c>
      <c r="H14" s="78" t="s">
        <v>36</v>
      </c>
      <c r="I14" s="128">
        <f t="shared" si="2"/>
        <v>0.10666666666666666</v>
      </c>
      <c r="J14" s="140">
        <f t="shared" ref="J14:J30" si="3">E14*F14*I14*$D$35/1000</f>
        <v>1095.8745599999997</v>
      </c>
      <c r="K14" s="121"/>
      <c r="L14" s="151"/>
      <c r="M14" s="70"/>
      <c r="N14" s="5"/>
      <c r="O14" s="70"/>
      <c r="P14" s="312" t="s">
        <v>79</v>
      </c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4"/>
      <c r="AC14" s="70"/>
    </row>
    <row r="15" spans="1:29" ht="15" customHeight="1" x14ac:dyDescent="0.25">
      <c r="A15" s="70"/>
      <c r="B15" s="58"/>
      <c r="C15" s="7" t="s">
        <v>44</v>
      </c>
      <c r="D15" s="40">
        <v>6.7</v>
      </c>
      <c r="E15" s="77">
        <f t="shared" si="0"/>
        <v>1574.5</v>
      </c>
      <c r="F15" s="77">
        <f t="shared" si="1"/>
        <v>66.239999999999995</v>
      </c>
      <c r="G15" s="78">
        <v>0.253</v>
      </c>
      <c r="H15" s="78" t="s">
        <v>36</v>
      </c>
      <c r="I15" s="128">
        <f t="shared" si="2"/>
        <v>0.12047619047619047</v>
      </c>
      <c r="J15" s="140">
        <f t="shared" si="3"/>
        <v>2513.0099657142855</v>
      </c>
      <c r="K15" s="121"/>
      <c r="L15" s="151"/>
      <c r="M15" s="70"/>
      <c r="N15" s="5"/>
      <c r="O15" s="70"/>
      <c r="P15" s="315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7"/>
      <c r="AC15" s="70"/>
    </row>
    <row r="16" spans="1:29" ht="15" customHeight="1" x14ac:dyDescent="0.25">
      <c r="A16" s="70"/>
      <c r="B16" s="58"/>
      <c r="C16" s="7" t="s">
        <v>39</v>
      </c>
      <c r="D16" s="40">
        <v>3.3</v>
      </c>
      <c r="E16" s="77">
        <f t="shared" si="0"/>
        <v>775.5</v>
      </c>
      <c r="F16" s="77">
        <f t="shared" si="1"/>
        <v>66.239999999999995</v>
      </c>
      <c r="G16" s="78">
        <v>0.16800000000000001</v>
      </c>
      <c r="H16" s="78" t="s">
        <v>36</v>
      </c>
      <c r="I16" s="128">
        <f t="shared" si="2"/>
        <v>0.08</v>
      </c>
      <c r="J16" s="140">
        <f t="shared" si="3"/>
        <v>821.90591999999992</v>
      </c>
      <c r="K16" s="121"/>
      <c r="L16" s="151"/>
      <c r="M16" s="70"/>
      <c r="N16" s="5"/>
      <c r="O16" s="70"/>
      <c r="P16" s="315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7"/>
      <c r="AC16" s="70"/>
    </row>
    <row r="17" spans="1:29" ht="15" customHeight="1" x14ac:dyDescent="0.25">
      <c r="A17" s="70"/>
      <c r="B17" s="58"/>
      <c r="C17" s="7" t="s">
        <v>45</v>
      </c>
      <c r="D17" s="40">
        <v>6.7</v>
      </c>
      <c r="E17" s="77">
        <f t="shared" si="0"/>
        <v>1574.5</v>
      </c>
      <c r="F17" s="77">
        <f t="shared" si="1"/>
        <v>66.239999999999995</v>
      </c>
      <c r="G17" s="78">
        <v>0.21299999999999999</v>
      </c>
      <c r="H17" s="78" t="s">
        <v>36</v>
      </c>
      <c r="I17" s="128">
        <f t="shared" si="2"/>
        <v>0.10142857142857142</v>
      </c>
      <c r="J17" s="140">
        <f t="shared" si="3"/>
        <v>2115.696137142857</v>
      </c>
      <c r="K17" s="121"/>
      <c r="L17" s="151"/>
      <c r="M17" s="70"/>
      <c r="N17" s="5"/>
      <c r="O17" s="70"/>
      <c r="P17" s="71" t="s">
        <v>80</v>
      </c>
      <c r="Q17" s="308" t="s">
        <v>81</v>
      </c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9"/>
      <c r="AC17" s="70"/>
    </row>
    <row r="18" spans="1:29" x14ac:dyDescent="0.25">
      <c r="A18" s="70"/>
      <c r="B18" s="58"/>
      <c r="C18" s="7" t="s">
        <v>46</v>
      </c>
      <c r="D18" s="40">
        <v>6.7</v>
      </c>
      <c r="E18" s="77">
        <f t="shared" si="0"/>
        <v>1574.5</v>
      </c>
      <c r="F18" s="77">
        <f t="shared" si="1"/>
        <v>66.239999999999995</v>
      </c>
      <c r="G18" s="78">
        <v>0.24099999999999999</v>
      </c>
      <c r="H18" s="78" t="s">
        <v>36</v>
      </c>
      <c r="I18" s="128">
        <f t="shared" si="2"/>
        <v>0.11476190476190476</v>
      </c>
      <c r="J18" s="140">
        <f t="shared" si="3"/>
        <v>2393.8158171428568</v>
      </c>
      <c r="K18" s="121"/>
      <c r="L18" s="151"/>
      <c r="M18" s="70"/>
      <c r="N18" s="5"/>
      <c r="O18" s="70"/>
      <c r="P18" s="72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1"/>
      <c r="AC18" s="70"/>
    </row>
    <row r="19" spans="1:29" ht="16.5" customHeight="1" x14ac:dyDescent="0.25">
      <c r="A19" s="70"/>
      <c r="B19" s="58"/>
      <c r="C19" s="15" t="s">
        <v>40</v>
      </c>
      <c r="D19" s="40">
        <v>3.3</v>
      </c>
      <c r="E19" s="77">
        <f t="shared" si="0"/>
        <v>775.5</v>
      </c>
      <c r="F19" s="77">
        <f t="shared" si="1"/>
        <v>66.239999999999995</v>
      </c>
      <c r="G19" s="78">
        <v>0.22</v>
      </c>
      <c r="H19" s="78" t="s">
        <v>36</v>
      </c>
      <c r="I19" s="128">
        <f t="shared" si="2"/>
        <v>0.10476190476190476</v>
      </c>
      <c r="J19" s="140">
        <f t="shared" si="3"/>
        <v>1076.3053714285713</v>
      </c>
      <c r="K19" s="121"/>
      <c r="L19" s="151"/>
      <c r="M19" s="70"/>
      <c r="N19" s="5"/>
      <c r="O19" s="70"/>
      <c r="P19" s="221" t="s">
        <v>82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4"/>
      <c r="AC19" s="70"/>
    </row>
    <row r="20" spans="1:29" x14ac:dyDescent="0.25">
      <c r="A20" s="70"/>
      <c r="B20" s="58"/>
      <c r="C20" s="11" t="s">
        <v>41</v>
      </c>
      <c r="D20" s="40">
        <v>3.3</v>
      </c>
      <c r="E20" s="77">
        <f t="shared" si="0"/>
        <v>775.5</v>
      </c>
      <c r="F20" s="77">
        <f t="shared" si="1"/>
        <v>66.239999999999995</v>
      </c>
      <c r="G20" s="78">
        <v>0.16400000000000001</v>
      </c>
      <c r="H20" s="78" t="s">
        <v>36</v>
      </c>
      <c r="I20" s="128">
        <f t="shared" si="2"/>
        <v>7.8095238095238093E-2</v>
      </c>
      <c r="J20" s="140">
        <f t="shared" si="3"/>
        <v>802.33673142857128</v>
      </c>
      <c r="K20" s="121"/>
      <c r="L20" s="151"/>
      <c r="M20" s="70"/>
      <c r="N20" s="5"/>
      <c r="O20" s="70"/>
      <c r="P20" s="222" t="s">
        <v>83</v>
      </c>
      <c r="Q20" s="135"/>
      <c r="R20" s="217" t="s">
        <v>88</v>
      </c>
      <c r="S20" s="131"/>
      <c r="T20" s="131"/>
      <c r="U20" s="131"/>
      <c r="V20" s="217" t="s">
        <v>97</v>
      </c>
      <c r="W20" s="217"/>
      <c r="X20" s="133"/>
      <c r="Y20" s="133"/>
      <c r="Z20" s="133"/>
      <c r="AA20" s="133"/>
      <c r="AB20" s="134"/>
      <c r="AC20" s="70"/>
    </row>
    <row r="21" spans="1:29" ht="15.75" thickBot="1" x14ac:dyDescent="0.3">
      <c r="A21" s="70"/>
      <c r="B21" s="58"/>
      <c r="C21" s="12" t="s">
        <v>42</v>
      </c>
      <c r="D21" s="41">
        <v>6.7</v>
      </c>
      <c r="E21" s="42">
        <f t="shared" si="0"/>
        <v>1574.5</v>
      </c>
      <c r="F21" s="42">
        <f t="shared" si="1"/>
        <v>66.239999999999995</v>
      </c>
      <c r="G21" s="212">
        <v>0.107</v>
      </c>
      <c r="H21" s="48" t="s">
        <v>36</v>
      </c>
      <c r="I21" s="132">
        <f t="shared" si="2"/>
        <v>5.095238095238095E-2</v>
      </c>
      <c r="J21" s="141">
        <f t="shared" si="3"/>
        <v>1062.8144914285713</v>
      </c>
      <c r="K21" s="121"/>
      <c r="L21" s="151"/>
      <c r="M21" s="70"/>
      <c r="N21" s="5"/>
      <c r="O21" s="70"/>
      <c r="P21" s="222" t="s">
        <v>84</v>
      </c>
      <c r="Q21" s="135"/>
      <c r="R21" s="217" t="s">
        <v>89</v>
      </c>
      <c r="S21" s="131"/>
      <c r="T21" s="131"/>
      <c r="U21" s="131"/>
      <c r="V21" s="217" t="s">
        <v>96</v>
      </c>
      <c r="W21" s="217"/>
      <c r="X21" s="135"/>
      <c r="Y21" s="135"/>
      <c r="Z21" s="135"/>
      <c r="AA21" s="135"/>
      <c r="AB21" s="134"/>
      <c r="AC21" s="70"/>
    </row>
    <row r="22" spans="1:29" ht="15.75" customHeight="1" x14ac:dyDescent="0.25">
      <c r="A22" s="70"/>
      <c r="B22" s="58"/>
      <c r="C22" s="51" t="s">
        <v>47</v>
      </c>
      <c r="D22" s="52">
        <v>6.65</v>
      </c>
      <c r="E22" s="53">
        <f t="shared" si="0"/>
        <v>1562.75</v>
      </c>
      <c r="F22" s="53">
        <f t="shared" si="1"/>
        <v>66.239999999999995</v>
      </c>
      <c r="G22" s="47">
        <v>8.5000000000000006E-2</v>
      </c>
      <c r="H22" s="232" t="s">
        <v>37</v>
      </c>
      <c r="I22" s="142">
        <f t="shared" ref="I22:I28" si="4">G22</f>
        <v>8.5000000000000006E-2</v>
      </c>
      <c r="J22" s="54">
        <f t="shared" si="3"/>
        <v>1759.78152</v>
      </c>
      <c r="K22" s="121"/>
      <c r="L22" s="151"/>
      <c r="M22" s="70"/>
      <c r="N22" s="5"/>
      <c r="O22" s="70"/>
      <c r="P22" s="222" t="s">
        <v>85</v>
      </c>
      <c r="Q22" s="223"/>
      <c r="R22" s="217" t="s">
        <v>93</v>
      </c>
      <c r="S22" s="131"/>
      <c r="T22" s="131"/>
      <c r="U22" s="131"/>
      <c r="V22" s="217" t="s">
        <v>95</v>
      </c>
      <c r="W22" s="217"/>
      <c r="X22" s="217"/>
      <c r="Y22" s="217"/>
      <c r="Z22" s="217"/>
      <c r="AA22" s="217"/>
      <c r="AB22" s="134"/>
      <c r="AC22" s="70"/>
    </row>
    <row r="23" spans="1:29" ht="17.25" customHeight="1" thickBot="1" x14ac:dyDescent="0.3">
      <c r="A23" s="70"/>
      <c r="B23" s="58"/>
      <c r="C23" s="8" t="s">
        <v>48</v>
      </c>
      <c r="D23" s="41">
        <v>6.65</v>
      </c>
      <c r="E23" s="42">
        <f t="shared" si="0"/>
        <v>1562.75</v>
      </c>
      <c r="F23" s="42">
        <f t="shared" si="1"/>
        <v>66.239999999999995</v>
      </c>
      <c r="G23" s="48">
        <v>0.12</v>
      </c>
      <c r="H23" s="233" t="s">
        <v>37</v>
      </c>
      <c r="I23" s="50">
        <f t="shared" si="4"/>
        <v>0.12</v>
      </c>
      <c r="J23" s="141">
        <f t="shared" si="3"/>
        <v>2484.3974399999997</v>
      </c>
      <c r="K23" s="121"/>
      <c r="L23" s="151"/>
      <c r="M23" s="70"/>
      <c r="N23" s="5"/>
      <c r="O23" s="70"/>
      <c r="P23" s="222" t="s">
        <v>86</v>
      </c>
      <c r="Q23" s="138"/>
      <c r="R23" s="217" t="s">
        <v>91</v>
      </c>
      <c r="S23" s="131"/>
      <c r="T23" s="131"/>
      <c r="U23" s="131"/>
      <c r="V23" s="300" t="s">
        <v>20</v>
      </c>
      <c r="W23" s="300"/>
      <c r="X23" s="300"/>
      <c r="Y23" s="300"/>
      <c r="Z23" s="300"/>
      <c r="AA23" s="300"/>
      <c r="AB23" s="301"/>
      <c r="AC23" s="70"/>
    </row>
    <row r="24" spans="1:29" ht="17.25" customHeight="1" x14ac:dyDescent="0.25">
      <c r="A24" s="70"/>
      <c r="B24" s="58"/>
      <c r="C24" s="51" t="s">
        <v>49</v>
      </c>
      <c r="D24" s="52">
        <v>10</v>
      </c>
      <c r="E24" s="53">
        <f t="shared" si="0"/>
        <v>2350</v>
      </c>
      <c r="F24" s="53">
        <f t="shared" si="1"/>
        <v>66.239999999999995</v>
      </c>
      <c r="G24" s="143">
        <v>0.14599999999999999</v>
      </c>
      <c r="H24" s="232" t="s">
        <v>37</v>
      </c>
      <c r="I24" s="142">
        <f t="shared" si="4"/>
        <v>0.14599999999999999</v>
      </c>
      <c r="J24" s="54">
        <f t="shared" si="3"/>
        <v>4545.3887999999997</v>
      </c>
      <c r="K24" s="121"/>
      <c r="L24" s="151"/>
      <c r="M24" s="70"/>
      <c r="N24" s="5"/>
      <c r="O24" s="70"/>
      <c r="P24" s="222" t="s">
        <v>87</v>
      </c>
      <c r="Q24" s="138"/>
      <c r="R24" s="217" t="s">
        <v>90</v>
      </c>
      <c r="S24" s="136"/>
      <c r="T24" s="136"/>
      <c r="U24" s="136"/>
      <c r="V24" s="135" t="s">
        <v>94</v>
      </c>
      <c r="W24" s="135"/>
      <c r="X24" s="135"/>
      <c r="Y24" s="135"/>
      <c r="Z24" s="135"/>
      <c r="AA24" s="135"/>
      <c r="AB24" s="137"/>
      <c r="AC24" s="70"/>
    </row>
    <row r="25" spans="1:29" ht="17.25" customHeight="1" x14ac:dyDescent="0.25">
      <c r="A25" s="70"/>
      <c r="B25" s="58"/>
      <c r="C25" s="7" t="s">
        <v>50</v>
      </c>
      <c r="D25" s="40">
        <v>6.7</v>
      </c>
      <c r="E25" s="77">
        <f t="shared" si="0"/>
        <v>1574.5</v>
      </c>
      <c r="F25" s="77">
        <f t="shared" si="1"/>
        <v>66.239999999999995</v>
      </c>
      <c r="G25" s="78">
        <v>0.13500000000000001</v>
      </c>
      <c r="H25" s="234" t="s">
        <v>37</v>
      </c>
      <c r="I25" s="79">
        <f t="shared" si="4"/>
        <v>0.13500000000000001</v>
      </c>
      <c r="J25" s="140">
        <f t="shared" si="3"/>
        <v>2815.9617599999997</v>
      </c>
      <c r="K25" s="121"/>
      <c r="L25" s="151"/>
      <c r="M25" s="70"/>
      <c r="N25" s="5"/>
      <c r="O25" s="70"/>
      <c r="P25" s="224"/>
      <c r="Q25" s="138"/>
      <c r="R25" s="217" t="s">
        <v>92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4"/>
      <c r="AC25" s="70"/>
    </row>
    <row r="26" spans="1:29" ht="17.25" customHeight="1" x14ac:dyDescent="0.25">
      <c r="A26" s="70"/>
      <c r="B26" s="58"/>
      <c r="C26" s="7" t="s">
        <v>51</v>
      </c>
      <c r="D26" s="40">
        <v>3.3</v>
      </c>
      <c r="E26" s="77">
        <f t="shared" si="0"/>
        <v>775.5</v>
      </c>
      <c r="F26" s="77">
        <f t="shared" si="1"/>
        <v>66.239999999999995</v>
      </c>
      <c r="G26" s="211">
        <v>2.4E-2</v>
      </c>
      <c r="H26" s="234" t="s">
        <v>37</v>
      </c>
      <c r="I26" s="79">
        <f t="shared" si="4"/>
        <v>2.4E-2</v>
      </c>
      <c r="J26" s="140">
        <f t="shared" si="3"/>
        <v>246.571776</v>
      </c>
      <c r="K26" s="121"/>
      <c r="L26" s="151"/>
      <c r="M26" s="70"/>
      <c r="N26" s="5"/>
      <c r="O26" s="70"/>
      <c r="P26" s="224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4"/>
      <c r="AC26" s="70"/>
    </row>
    <row r="27" spans="1:29" ht="17.25" customHeight="1" x14ac:dyDescent="0.25">
      <c r="A27" s="70"/>
      <c r="B27" s="58"/>
      <c r="C27" s="7" t="s">
        <v>52</v>
      </c>
      <c r="D27" s="40">
        <v>3.3</v>
      </c>
      <c r="E27" s="77">
        <f t="shared" si="0"/>
        <v>775.5</v>
      </c>
      <c r="F27" s="77">
        <f t="shared" si="1"/>
        <v>66.239999999999995</v>
      </c>
      <c r="G27" s="211">
        <v>9.5000000000000001E-2</v>
      </c>
      <c r="H27" s="234" t="s">
        <v>37</v>
      </c>
      <c r="I27" s="79">
        <f t="shared" si="4"/>
        <v>9.5000000000000001E-2</v>
      </c>
      <c r="J27" s="140">
        <f t="shared" si="3"/>
        <v>976.0132799999999</v>
      </c>
      <c r="K27" s="121"/>
      <c r="L27" s="151"/>
      <c r="M27" s="70"/>
      <c r="N27" s="5"/>
      <c r="O27" s="70"/>
      <c r="P27" s="58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70"/>
    </row>
    <row r="28" spans="1:29" ht="17.25" customHeight="1" thickBot="1" x14ac:dyDescent="0.3">
      <c r="A28" s="70"/>
      <c r="B28" s="58"/>
      <c r="C28" s="8" t="s">
        <v>53</v>
      </c>
      <c r="D28" s="41">
        <v>6.7</v>
      </c>
      <c r="E28" s="42">
        <f t="shared" si="0"/>
        <v>1574.5</v>
      </c>
      <c r="F28" s="42">
        <f t="shared" si="1"/>
        <v>66.239999999999995</v>
      </c>
      <c r="G28" s="48">
        <v>8.4000000000000005E-2</v>
      </c>
      <c r="H28" s="233" t="s">
        <v>37</v>
      </c>
      <c r="I28" s="50">
        <f t="shared" si="4"/>
        <v>8.4000000000000005E-2</v>
      </c>
      <c r="J28" s="141">
        <f t="shared" si="3"/>
        <v>1752.1539839999998</v>
      </c>
      <c r="K28" s="121"/>
      <c r="L28" s="151"/>
      <c r="M28" s="70"/>
      <c r="N28" s="5"/>
      <c r="O28" s="70"/>
      <c r="P28" s="58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70"/>
    </row>
    <row r="29" spans="1:29" ht="17.25" customHeight="1" thickBot="1" x14ac:dyDescent="0.3">
      <c r="A29" s="70"/>
      <c r="B29" s="58"/>
      <c r="C29" s="228" t="s">
        <v>54</v>
      </c>
      <c r="D29" s="43">
        <v>6.7</v>
      </c>
      <c r="E29" s="44">
        <f t="shared" si="0"/>
        <v>1574.5</v>
      </c>
      <c r="F29" s="44">
        <f t="shared" si="1"/>
        <v>66.239999999999995</v>
      </c>
      <c r="G29" s="49">
        <v>0</v>
      </c>
      <c r="H29" s="235" t="s">
        <v>37</v>
      </c>
      <c r="I29" s="144">
        <f t="shared" ref="I29:I30" si="5">G29</f>
        <v>0</v>
      </c>
      <c r="J29" s="45">
        <f t="shared" si="3"/>
        <v>0</v>
      </c>
      <c r="K29" s="121"/>
      <c r="L29" s="151"/>
      <c r="M29" s="70"/>
      <c r="N29" s="5"/>
      <c r="O29" s="70"/>
      <c r="P29" s="58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7"/>
      <c r="AC29" s="70"/>
    </row>
    <row r="30" spans="1:29" ht="17.25" customHeight="1" thickBot="1" x14ac:dyDescent="0.3">
      <c r="A30" s="70"/>
      <c r="B30" s="58"/>
      <c r="C30" s="9" t="s">
        <v>55</v>
      </c>
      <c r="D30" s="43">
        <v>3.3</v>
      </c>
      <c r="E30" s="44">
        <f t="shared" si="0"/>
        <v>775.5</v>
      </c>
      <c r="F30" s="44">
        <f t="shared" si="1"/>
        <v>66.239999999999995</v>
      </c>
      <c r="G30" s="49">
        <v>0</v>
      </c>
      <c r="H30" s="235" t="s">
        <v>37</v>
      </c>
      <c r="I30" s="144">
        <f t="shared" si="5"/>
        <v>0</v>
      </c>
      <c r="J30" s="45">
        <f t="shared" si="3"/>
        <v>0</v>
      </c>
      <c r="K30" s="121"/>
      <c r="L30" s="151"/>
      <c r="M30" s="70"/>
      <c r="N30" s="5"/>
      <c r="O30" s="70"/>
      <c r="P30" s="58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70"/>
    </row>
    <row r="31" spans="1:29" ht="15.75" customHeight="1" thickBot="1" x14ac:dyDescent="0.3">
      <c r="A31" s="70"/>
      <c r="B31" s="58"/>
      <c r="C31" s="332" t="s">
        <v>58</v>
      </c>
      <c r="D31" s="333"/>
      <c r="E31" s="333"/>
      <c r="F31" s="333"/>
      <c r="G31" s="333"/>
      <c r="H31" s="333"/>
      <c r="I31" s="334"/>
      <c r="J31" s="46">
        <f>SUM(J13:J30)</f>
        <v>28220.141245714283</v>
      </c>
      <c r="K31" s="122"/>
      <c r="L31" s="152"/>
      <c r="M31" s="70"/>
      <c r="N31" s="5"/>
      <c r="O31" s="70"/>
      <c r="P31" s="58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70"/>
    </row>
    <row r="32" spans="1:29" ht="15.75" thickBot="1" x14ac:dyDescent="0.3">
      <c r="A32" s="70"/>
      <c r="B32" s="58"/>
      <c r="C32" s="56"/>
      <c r="D32" s="56"/>
      <c r="E32" s="56"/>
      <c r="F32" s="56"/>
      <c r="G32" s="56"/>
      <c r="H32" s="56"/>
      <c r="I32" s="56"/>
      <c r="J32" s="56"/>
      <c r="K32" s="57"/>
      <c r="L32" s="70"/>
      <c r="M32" s="70"/>
      <c r="N32" s="5"/>
      <c r="O32" s="70"/>
      <c r="P32" s="58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70"/>
    </row>
    <row r="33" spans="1:29" ht="42" customHeight="1" thickBot="1" x14ac:dyDescent="0.3">
      <c r="A33" s="70"/>
      <c r="B33" s="58"/>
      <c r="C33" s="76" t="s">
        <v>57</v>
      </c>
      <c r="D33" s="129">
        <v>23500</v>
      </c>
      <c r="E33" s="76" t="s">
        <v>59</v>
      </c>
      <c r="F33" s="130">
        <v>18.399999999999999</v>
      </c>
      <c r="G33" s="76" t="s">
        <v>60</v>
      </c>
      <c r="H33" s="130">
        <v>1.8</v>
      </c>
      <c r="I33" s="76" t="s">
        <v>56</v>
      </c>
      <c r="J33" s="130">
        <v>2.1</v>
      </c>
      <c r="K33" s="80"/>
      <c r="L33" s="70"/>
      <c r="M33" s="148"/>
      <c r="N33" s="5"/>
      <c r="O33" s="70"/>
      <c r="P33" s="58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70"/>
    </row>
    <row r="34" spans="1:29" ht="15.75" thickBot="1" x14ac:dyDescent="0.3">
      <c r="A34" s="70"/>
      <c r="B34" s="58"/>
      <c r="C34" s="56"/>
      <c r="D34" s="56"/>
      <c r="E34" s="56"/>
      <c r="F34" s="56"/>
      <c r="G34" s="56"/>
      <c r="H34" s="56"/>
      <c r="I34" s="56"/>
      <c r="J34" s="56"/>
      <c r="K34" s="57"/>
      <c r="L34" s="70"/>
      <c r="M34" s="70"/>
      <c r="N34" s="5"/>
      <c r="O34" s="56"/>
      <c r="P34" s="55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0"/>
    </row>
    <row r="35" spans="1:29" ht="15.75" thickBot="1" x14ac:dyDescent="0.3">
      <c r="A35" s="70"/>
      <c r="B35" s="58"/>
      <c r="C35" s="273" t="s">
        <v>61</v>
      </c>
      <c r="D35" s="275">
        <v>200</v>
      </c>
      <c r="E35" s="56"/>
      <c r="F35" s="56"/>
      <c r="G35" s="56"/>
      <c r="H35" s="56"/>
      <c r="I35" s="56"/>
      <c r="J35" s="56"/>
      <c r="K35" s="57"/>
      <c r="L35" s="70"/>
      <c r="M35" s="70"/>
      <c r="N35" s="5"/>
      <c r="O35" s="56"/>
      <c r="Q35" s="70"/>
      <c r="R35" s="70"/>
      <c r="S35" s="70"/>
      <c r="T35" s="56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 ht="21.75" customHeight="1" thickBot="1" x14ac:dyDescent="0.3">
      <c r="A36" s="70"/>
      <c r="B36" s="58"/>
      <c r="C36" s="274"/>
      <c r="D36" s="276"/>
      <c r="E36" s="56"/>
      <c r="F36" s="56"/>
      <c r="G36" s="56"/>
      <c r="H36" s="56"/>
      <c r="I36" s="56"/>
      <c r="J36" s="56"/>
      <c r="K36" s="57"/>
      <c r="L36" s="70"/>
      <c r="M36" s="70"/>
      <c r="N36" s="5"/>
      <c r="O36" s="70"/>
      <c r="P36" s="89" t="s">
        <v>98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9" ht="11.25" customHeight="1" thickBot="1" x14ac:dyDescent="0.3">
      <c r="A37" s="70"/>
      <c r="B37" s="73"/>
      <c r="C37" s="117"/>
      <c r="D37" s="118"/>
      <c r="E37" s="74"/>
      <c r="F37" s="74"/>
      <c r="G37" s="74"/>
      <c r="H37" s="74"/>
      <c r="I37" s="74"/>
      <c r="J37" s="74"/>
      <c r="K37" s="75"/>
      <c r="L37" s="70"/>
      <c r="M37" s="70"/>
      <c r="N37" s="5"/>
      <c r="O37" s="70"/>
      <c r="P37" s="244" t="s">
        <v>99</v>
      </c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6"/>
      <c r="AC37" s="70"/>
    </row>
    <row r="38" spans="1:29" ht="14.25" customHeight="1" x14ac:dyDescent="0.25">
      <c r="A38" s="70"/>
      <c r="B38" s="70"/>
      <c r="C38" s="147"/>
      <c r="D38" s="148"/>
      <c r="E38" s="70"/>
      <c r="F38" s="70"/>
      <c r="G38" s="70"/>
      <c r="H38" s="70"/>
      <c r="I38" s="70"/>
      <c r="J38" s="70"/>
      <c r="K38" s="70"/>
      <c r="L38" s="70"/>
      <c r="M38" s="70"/>
      <c r="N38" s="5"/>
      <c r="O38" s="70"/>
      <c r="P38" s="247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9"/>
      <c r="AC38" s="70"/>
    </row>
    <row r="39" spans="1:29" ht="17.25" customHeight="1" x14ac:dyDescent="0.25">
      <c r="A39" s="70"/>
      <c r="B39" s="237" t="s">
        <v>62</v>
      </c>
      <c r="C39" s="237"/>
      <c r="D39" s="237"/>
      <c r="E39" s="237"/>
      <c r="F39" s="237"/>
      <c r="G39" s="237"/>
      <c r="H39" s="237"/>
      <c r="I39" s="237"/>
      <c r="J39" s="237"/>
      <c r="K39" s="14"/>
      <c r="L39" s="70"/>
      <c r="M39" s="70"/>
      <c r="N39" s="5"/>
      <c r="O39" s="70"/>
      <c r="P39" s="280" t="s">
        <v>100</v>
      </c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2"/>
      <c r="AC39" s="70"/>
    </row>
    <row r="40" spans="1:29" ht="15" customHeight="1" x14ac:dyDescent="0.25">
      <c r="A40" s="70"/>
      <c r="B40" s="70"/>
      <c r="C40" s="67" t="s">
        <v>197</v>
      </c>
      <c r="D40" s="153"/>
      <c r="E40" s="67"/>
      <c r="F40" s="67"/>
      <c r="G40" s="70"/>
      <c r="H40" s="70"/>
      <c r="I40" s="70"/>
      <c r="J40" s="70"/>
      <c r="K40" s="70"/>
      <c r="L40" s="70"/>
      <c r="M40" s="70"/>
      <c r="N40" s="5"/>
      <c r="O40" s="70"/>
      <c r="P40" s="264" t="s">
        <v>101</v>
      </c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6"/>
      <c r="AC40" s="70"/>
    </row>
    <row r="41" spans="1:29" ht="15.75" thickBot="1" x14ac:dyDescent="0.3">
      <c r="A41" s="70"/>
      <c r="B41" s="70"/>
      <c r="C41" s="67" t="s">
        <v>196</v>
      </c>
      <c r="D41" s="153"/>
      <c r="E41" s="67"/>
      <c r="F41" s="67"/>
      <c r="G41" s="70"/>
      <c r="H41" s="70"/>
      <c r="I41" s="70"/>
      <c r="J41" s="70"/>
      <c r="K41" s="70"/>
      <c r="L41" s="70"/>
      <c r="M41" s="70"/>
      <c r="N41" s="5"/>
      <c r="O41" s="70"/>
      <c r="P41" s="277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9"/>
      <c r="AC41" s="70"/>
    </row>
    <row r="42" spans="1:29" ht="15.75" thickBot="1" x14ac:dyDescent="0.3">
      <c r="A42" s="70"/>
      <c r="B42" s="70"/>
      <c r="C42" s="230" t="s">
        <v>63</v>
      </c>
      <c r="D42" s="153"/>
      <c r="E42" s="67"/>
      <c r="F42" s="70"/>
      <c r="G42" s="70"/>
      <c r="H42" s="70"/>
      <c r="I42" s="70"/>
      <c r="J42" s="70"/>
      <c r="K42" s="70"/>
      <c r="L42" s="70"/>
      <c r="M42" s="70"/>
      <c r="N42" s="5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ht="15" customHeight="1" thickBot="1" x14ac:dyDescent="0.3">
      <c r="A43" s="70"/>
      <c r="B43" s="70"/>
      <c r="C43" s="231" t="s">
        <v>199</v>
      </c>
      <c r="D43" s="155"/>
      <c r="E43" s="154"/>
      <c r="F43" s="156"/>
      <c r="G43" s="156"/>
      <c r="H43" s="156"/>
      <c r="I43" s="70"/>
      <c r="J43" s="70"/>
      <c r="K43" s="70"/>
      <c r="L43" s="70"/>
      <c r="M43" s="70"/>
      <c r="N43" s="5"/>
      <c r="O43" s="70"/>
      <c r="P43" s="89" t="s">
        <v>102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x14ac:dyDescent="0.25">
      <c r="A44" s="70"/>
      <c r="B44" s="70"/>
      <c r="C44" s="230" t="s">
        <v>198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5"/>
      <c r="O44" s="70"/>
      <c r="P44" s="293" t="s">
        <v>107</v>
      </c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60"/>
      <c r="AC44" s="70"/>
    </row>
    <row r="45" spans="1:29" x14ac:dyDescent="0.25">
      <c r="A45" s="70"/>
      <c r="B45" s="70"/>
      <c r="C45" s="67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5"/>
      <c r="O45" s="70"/>
      <c r="P45" s="261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3"/>
      <c r="AC45" s="70"/>
    </row>
    <row r="46" spans="1:29" ht="5.25" customHeight="1" x14ac:dyDescent="0.25">
      <c r="A46" s="70"/>
      <c r="B46" s="6"/>
      <c r="C46" s="6"/>
      <c r="D46" s="6"/>
      <c r="E46" s="6"/>
      <c r="F46" s="6"/>
      <c r="G46" s="6"/>
      <c r="H46" s="6"/>
      <c r="I46" s="6"/>
      <c r="J46" s="6"/>
      <c r="K46" s="6"/>
      <c r="L46" s="70"/>
      <c r="M46" s="70"/>
      <c r="N46" s="5"/>
      <c r="O46" s="70"/>
      <c r="P46" s="103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0"/>
    </row>
    <row r="47" spans="1:29" ht="16.5" customHeight="1" x14ac:dyDescent="0.2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5"/>
      <c r="O47" s="70"/>
      <c r="P47" s="225" t="s">
        <v>105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0"/>
    </row>
    <row r="48" spans="1:29" ht="15.75" customHeight="1" x14ac:dyDescent="0.25">
      <c r="A48" s="70"/>
      <c r="B48" s="238" t="s">
        <v>64</v>
      </c>
      <c r="C48" s="238"/>
      <c r="D48" s="238"/>
      <c r="E48" s="238"/>
      <c r="F48" s="238"/>
      <c r="G48" s="238"/>
      <c r="H48" s="238"/>
      <c r="I48" s="238"/>
      <c r="J48" s="238"/>
      <c r="K48" s="13"/>
      <c r="L48" s="70"/>
      <c r="M48" s="70"/>
      <c r="N48" s="5"/>
      <c r="O48" s="70"/>
      <c r="P48" s="337" t="s">
        <v>123</v>
      </c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9"/>
      <c r="AC48" s="70"/>
    </row>
    <row r="49" spans="1:29" ht="20.25" customHeight="1" x14ac:dyDescent="0.25">
      <c r="A49" s="70"/>
      <c r="B49" s="240" t="s">
        <v>65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70"/>
      <c r="N49" s="5"/>
      <c r="O49" s="70"/>
      <c r="P49" s="340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2"/>
      <c r="AC49" s="70"/>
    </row>
    <row r="50" spans="1:29" ht="27.75" customHeight="1" x14ac:dyDescent="0.25">
      <c r="A50" s="7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70"/>
      <c r="N50" s="5"/>
      <c r="O50" s="70"/>
      <c r="P50" s="105" t="s">
        <v>106</v>
      </c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106"/>
      <c r="AC50" s="70"/>
    </row>
    <row r="51" spans="1:29" ht="25.5" x14ac:dyDescent="0.25">
      <c r="A51" s="70"/>
      <c r="B51" s="70"/>
      <c r="C51" s="159" t="s">
        <v>27</v>
      </c>
      <c r="D51" s="159" t="s">
        <v>66</v>
      </c>
      <c r="E51" s="70"/>
      <c r="F51" s="70"/>
      <c r="G51" s="70"/>
      <c r="H51" s="70"/>
      <c r="I51" s="70"/>
      <c r="J51" s="70"/>
      <c r="K51" s="70"/>
      <c r="L51" s="70"/>
      <c r="M51" s="70"/>
      <c r="N51" s="5"/>
      <c r="O51" s="70"/>
      <c r="P51" s="105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106"/>
      <c r="AC51" s="70"/>
    </row>
    <row r="52" spans="1:29" x14ac:dyDescent="0.25">
      <c r="A52" s="70"/>
      <c r="B52" s="70"/>
      <c r="C52" s="157" t="s">
        <v>35</v>
      </c>
      <c r="D52" s="158">
        <f>SUM(J13:J21)</f>
        <v>13639.872685714283</v>
      </c>
      <c r="E52" s="70"/>
      <c r="F52" s="70"/>
      <c r="G52" s="70"/>
      <c r="H52" s="70"/>
      <c r="I52" s="70"/>
      <c r="J52" s="70"/>
      <c r="K52" s="70"/>
      <c r="L52" s="70"/>
      <c r="M52" s="70"/>
      <c r="N52" s="5"/>
      <c r="O52" s="70"/>
      <c r="P52" s="105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06"/>
      <c r="AC52" s="70"/>
    </row>
    <row r="53" spans="1:29" x14ac:dyDescent="0.25">
      <c r="A53" s="70"/>
      <c r="B53" s="70"/>
      <c r="C53" s="157" t="s">
        <v>1</v>
      </c>
      <c r="D53" s="158">
        <f t="shared" ref="D53:D59" si="6">J22</f>
        <v>1759.78152</v>
      </c>
      <c r="E53" s="70"/>
      <c r="F53" s="70"/>
      <c r="G53" s="70"/>
      <c r="H53" s="70"/>
      <c r="I53" s="70"/>
      <c r="J53" s="70"/>
      <c r="K53" s="70"/>
      <c r="L53" s="70"/>
      <c r="M53" s="70"/>
      <c r="N53" s="5"/>
      <c r="O53" s="70"/>
      <c r="P53" s="107" t="s">
        <v>108</v>
      </c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108"/>
      <c r="AC53" s="70"/>
    </row>
    <row r="54" spans="1:29" ht="18.75" customHeight="1" x14ac:dyDescent="0.25">
      <c r="A54" s="70"/>
      <c r="B54" s="70"/>
      <c r="C54" s="157" t="s">
        <v>67</v>
      </c>
      <c r="D54" s="158">
        <f t="shared" si="6"/>
        <v>2484.3974399999997</v>
      </c>
      <c r="E54" s="70"/>
      <c r="F54" s="70"/>
      <c r="G54" s="70"/>
      <c r="H54" s="70"/>
      <c r="I54" s="70"/>
      <c r="J54" s="70"/>
      <c r="K54" s="70"/>
      <c r="L54" s="70"/>
      <c r="M54" s="70"/>
      <c r="N54" s="5"/>
      <c r="O54" s="70"/>
      <c r="P54" s="109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110"/>
      <c r="AC54" s="70"/>
    </row>
    <row r="55" spans="1:29" ht="15" customHeight="1" x14ac:dyDescent="0.25">
      <c r="A55" s="70"/>
      <c r="B55" s="70"/>
      <c r="C55" s="157" t="s">
        <v>68</v>
      </c>
      <c r="D55" s="158">
        <f t="shared" si="6"/>
        <v>4545.3887999999997</v>
      </c>
      <c r="E55" s="70"/>
      <c r="F55" s="70"/>
      <c r="G55" s="70"/>
      <c r="H55" s="70"/>
      <c r="I55" s="70"/>
      <c r="J55" s="70"/>
      <c r="K55" s="70"/>
      <c r="L55" s="70"/>
      <c r="M55" s="70"/>
      <c r="N55" s="5"/>
      <c r="O55" s="70"/>
      <c r="P55" s="63" t="s">
        <v>109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70"/>
    </row>
    <row r="56" spans="1:29" ht="24" x14ac:dyDescent="0.25">
      <c r="A56" s="70"/>
      <c r="B56" s="70"/>
      <c r="C56" s="157" t="s">
        <v>69</v>
      </c>
      <c r="D56" s="158">
        <f t="shared" si="6"/>
        <v>2815.9617599999997</v>
      </c>
      <c r="E56" s="70"/>
      <c r="F56" s="70"/>
      <c r="G56" s="70"/>
      <c r="H56" s="70"/>
      <c r="I56" s="70"/>
      <c r="J56" s="70"/>
      <c r="K56" s="70"/>
      <c r="L56" s="70"/>
      <c r="M56" s="70"/>
      <c r="N56" s="5"/>
      <c r="O56" s="70"/>
      <c r="P56" s="90"/>
      <c r="Q56" s="65"/>
      <c r="R56" s="66"/>
      <c r="S56" s="66"/>
      <c r="T56" s="66"/>
      <c r="U56" s="56"/>
      <c r="V56" s="56"/>
      <c r="W56" s="56"/>
      <c r="X56" s="56"/>
      <c r="Y56" s="56"/>
      <c r="Z56" s="56"/>
      <c r="AA56" s="56"/>
      <c r="AB56" s="57"/>
      <c r="AC56" s="70"/>
    </row>
    <row r="57" spans="1:29" ht="15.75" customHeight="1" x14ac:dyDescent="0.25">
      <c r="A57" s="70"/>
      <c r="B57" s="70"/>
      <c r="C57" s="157" t="s">
        <v>70</v>
      </c>
      <c r="D57" s="158">
        <f t="shared" si="6"/>
        <v>246.571776</v>
      </c>
      <c r="E57" s="70"/>
      <c r="F57" s="70"/>
      <c r="G57" s="70"/>
      <c r="H57" s="70"/>
      <c r="I57" s="70"/>
      <c r="J57" s="70"/>
      <c r="K57" s="70"/>
      <c r="L57" s="70"/>
      <c r="M57" s="70"/>
      <c r="N57" s="5"/>
      <c r="O57" s="70"/>
      <c r="P57" s="64"/>
      <c r="Q57" s="56"/>
      <c r="R57" s="56"/>
      <c r="S57" s="65"/>
      <c r="T57" s="66"/>
      <c r="U57" s="242" t="s">
        <v>111</v>
      </c>
      <c r="V57" s="242"/>
      <c r="W57" s="102" t="s">
        <v>112</v>
      </c>
      <c r="X57" s="343" t="s">
        <v>9</v>
      </c>
      <c r="Y57" s="343"/>
      <c r="Z57" s="66"/>
      <c r="AA57" s="66"/>
      <c r="AB57" s="57"/>
      <c r="AC57" s="70"/>
    </row>
    <row r="58" spans="1:29" x14ac:dyDescent="0.25">
      <c r="A58" s="70"/>
      <c r="B58" s="70"/>
      <c r="C58" s="157" t="s">
        <v>71</v>
      </c>
      <c r="D58" s="158">
        <f t="shared" si="6"/>
        <v>976.0132799999999</v>
      </c>
      <c r="E58" s="70"/>
      <c r="F58" s="70"/>
      <c r="G58" s="70"/>
      <c r="H58" s="70"/>
      <c r="I58" s="70"/>
      <c r="J58" s="70"/>
      <c r="K58" s="70"/>
      <c r="L58" s="70"/>
      <c r="M58" s="70"/>
      <c r="N58" s="5"/>
      <c r="O58" s="70"/>
      <c r="P58" s="64"/>
      <c r="Q58" s="56"/>
      <c r="R58" s="56"/>
      <c r="S58" s="68"/>
      <c r="T58" s="66"/>
      <c r="U58" s="92" t="s">
        <v>113</v>
      </c>
      <c r="V58" s="92" t="s">
        <v>5</v>
      </c>
      <c r="W58" s="99">
        <v>0.5</v>
      </c>
      <c r="X58" s="270">
        <v>0</v>
      </c>
      <c r="Y58" s="270"/>
      <c r="Z58" s="66"/>
      <c r="AA58" s="66"/>
      <c r="AB58" s="57"/>
      <c r="AC58" s="70"/>
    </row>
    <row r="59" spans="1:29" x14ac:dyDescent="0.25">
      <c r="A59" s="70"/>
      <c r="B59" s="70"/>
      <c r="C59" s="157" t="s">
        <v>72</v>
      </c>
      <c r="D59" s="158">
        <f t="shared" si="6"/>
        <v>1752.1539839999998</v>
      </c>
      <c r="E59" s="70"/>
      <c r="F59" s="70"/>
      <c r="G59" s="70"/>
      <c r="H59" s="70"/>
      <c r="I59" s="70"/>
      <c r="J59" s="70"/>
      <c r="K59" s="70"/>
      <c r="L59" s="70"/>
      <c r="M59" s="70"/>
      <c r="N59" s="5"/>
      <c r="O59" s="70"/>
      <c r="P59" s="64"/>
      <c r="Q59" s="56"/>
      <c r="R59" s="56"/>
      <c r="S59" s="56"/>
      <c r="T59" s="66"/>
      <c r="U59" s="92" t="s">
        <v>114</v>
      </c>
      <c r="V59" s="92" t="s">
        <v>6</v>
      </c>
      <c r="W59" s="99">
        <v>2</v>
      </c>
      <c r="X59" s="270">
        <v>13.3</v>
      </c>
      <c r="Y59" s="270"/>
      <c r="Z59" s="56"/>
      <c r="AA59" s="56"/>
      <c r="AB59" s="57"/>
      <c r="AC59" s="70"/>
    </row>
    <row r="60" spans="1:29" x14ac:dyDescent="0.25">
      <c r="A60" s="70"/>
      <c r="B60" s="70"/>
      <c r="C60" s="229" t="s">
        <v>73</v>
      </c>
      <c r="D60" s="158">
        <v>0</v>
      </c>
      <c r="E60" s="70"/>
      <c r="F60" s="70"/>
      <c r="G60" s="70"/>
      <c r="H60" s="70"/>
      <c r="I60" s="70"/>
      <c r="J60" s="70"/>
      <c r="K60" s="70"/>
      <c r="L60" s="70"/>
      <c r="M60" s="70"/>
      <c r="N60" s="5"/>
      <c r="O60" s="70"/>
      <c r="P60" s="58"/>
      <c r="Q60" s="56"/>
      <c r="R60" s="56"/>
      <c r="S60" s="56"/>
      <c r="T60" s="69"/>
      <c r="U60" s="92" t="s">
        <v>115</v>
      </c>
      <c r="V60" s="92" t="s">
        <v>7</v>
      </c>
      <c r="W60" s="99">
        <v>4.5</v>
      </c>
      <c r="X60" s="270">
        <v>10</v>
      </c>
      <c r="Y60" s="270"/>
      <c r="Z60" s="56"/>
      <c r="AA60" s="56"/>
      <c r="AB60" s="57"/>
      <c r="AC60" s="70"/>
    </row>
    <row r="61" spans="1:29" x14ac:dyDescent="0.25">
      <c r="A61" s="70"/>
      <c r="B61" s="70"/>
      <c r="C61" s="157" t="s">
        <v>74</v>
      </c>
      <c r="D61" s="158">
        <v>0</v>
      </c>
      <c r="E61" s="70"/>
      <c r="F61" s="70"/>
      <c r="G61" s="70"/>
      <c r="H61" s="70"/>
      <c r="I61" s="70"/>
      <c r="J61" s="70"/>
      <c r="K61" s="70"/>
      <c r="L61" s="70"/>
      <c r="M61" s="70"/>
      <c r="N61" s="5"/>
      <c r="O61" s="70"/>
      <c r="P61" s="58"/>
      <c r="Q61" s="56"/>
      <c r="R61" s="56"/>
      <c r="S61" s="56"/>
      <c r="T61" s="56"/>
      <c r="U61" s="92" t="s">
        <v>116</v>
      </c>
      <c r="V61" s="92" t="s">
        <v>8</v>
      </c>
      <c r="W61" s="99">
        <v>8</v>
      </c>
      <c r="X61" s="270">
        <v>26.7</v>
      </c>
      <c r="Y61" s="270"/>
      <c r="Z61" s="56"/>
      <c r="AA61" s="56"/>
      <c r="AB61" s="57"/>
      <c r="AC61" s="70"/>
    </row>
    <row r="62" spans="1:29" x14ac:dyDescent="0.25">
      <c r="A62" s="70"/>
      <c r="B62" s="70"/>
      <c r="C62" s="145"/>
      <c r="D62" s="146"/>
      <c r="E62" s="70"/>
      <c r="F62" s="70"/>
      <c r="G62" s="70"/>
      <c r="H62" s="70"/>
      <c r="I62" s="70"/>
      <c r="J62" s="70"/>
      <c r="K62" s="70"/>
      <c r="L62" s="70"/>
      <c r="M62" s="70"/>
      <c r="N62" s="5"/>
      <c r="O62" s="70"/>
      <c r="P62" s="58"/>
      <c r="Q62" s="56"/>
      <c r="R62" s="56"/>
      <c r="S62" s="56"/>
      <c r="T62" s="56"/>
      <c r="U62" s="92" t="s">
        <v>117</v>
      </c>
      <c r="V62" s="92" t="s">
        <v>12</v>
      </c>
      <c r="W62" s="99">
        <v>13</v>
      </c>
      <c r="X62" s="270">
        <v>13.3</v>
      </c>
      <c r="Y62" s="270"/>
      <c r="Z62" s="56"/>
      <c r="AA62" s="56"/>
      <c r="AB62" s="57"/>
      <c r="AC62" s="70"/>
    </row>
    <row r="63" spans="1:29" x14ac:dyDescent="0.25">
      <c r="A63" s="70"/>
      <c r="B63" s="70"/>
      <c r="C63" s="145"/>
      <c r="D63" s="146"/>
      <c r="E63" s="70"/>
      <c r="F63" s="70"/>
      <c r="G63" s="70"/>
      <c r="H63" s="70"/>
      <c r="I63" s="70"/>
      <c r="J63" s="70"/>
      <c r="K63" s="70"/>
      <c r="L63" s="70"/>
      <c r="M63" s="70"/>
      <c r="N63" s="5"/>
      <c r="O63" s="70"/>
      <c r="P63" s="58"/>
      <c r="Q63" s="56"/>
      <c r="R63" s="56"/>
      <c r="S63" s="56"/>
      <c r="T63" s="56"/>
      <c r="U63" s="92" t="s">
        <v>118</v>
      </c>
      <c r="V63" s="92" t="s">
        <v>10</v>
      </c>
      <c r="W63" s="99">
        <v>23</v>
      </c>
      <c r="X63" s="270">
        <v>16.7</v>
      </c>
      <c r="Y63" s="270"/>
      <c r="Z63" s="56"/>
      <c r="AA63" s="56"/>
      <c r="AB63" s="57"/>
      <c r="AC63" s="70"/>
    </row>
    <row r="64" spans="1:29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5"/>
      <c r="O64" s="70"/>
      <c r="P64" s="58"/>
      <c r="Q64" s="56"/>
      <c r="R64" s="56"/>
      <c r="S64" s="56"/>
      <c r="T64" s="56"/>
      <c r="U64" s="92" t="s">
        <v>119</v>
      </c>
      <c r="V64" s="92" t="s">
        <v>11</v>
      </c>
      <c r="W64" s="101">
        <v>50</v>
      </c>
      <c r="X64" s="271">
        <v>20</v>
      </c>
      <c r="Y64" s="271"/>
      <c r="Z64" s="56"/>
      <c r="AA64" s="56"/>
      <c r="AB64" s="57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5"/>
      <c r="O65" s="70"/>
      <c r="P65" s="58"/>
      <c r="Q65" s="56"/>
      <c r="R65" s="56"/>
      <c r="S65" s="56"/>
      <c r="T65" s="56"/>
      <c r="U65" s="289" t="s">
        <v>110</v>
      </c>
      <c r="V65" s="289"/>
      <c r="W65" s="272">
        <f>((W58*X58)+(W59*X59)+(W60*X60)+(W61*X61)+(W62*X62)+(W63*X63)+(W64*X64))/100</f>
        <v>18.422000000000001</v>
      </c>
      <c r="X65" s="272"/>
      <c r="Y65" s="272"/>
      <c r="Z65" s="272"/>
      <c r="AA65" s="272"/>
      <c r="AB65" s="57"/>
      <c r="AC65" s="70"/>
    </row>
    <row r="66" spans="1:29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"/>
      <c r="O66" s="70"/>
      <c r="P66" s="58"/>
      <c r="Q66" s="56"/>
      <c r="R66" s="56"/>
      <c r="S66" s="56"/>
      <c r="T66" s="56"/>
      <c r="U66" s="289"/>
      <c r="V66" s="289"/>
      <c r="W66" s="227" t="s">
        <v>23</v>
      </c>
      <c r="X66" s="227"/>
      <c r="Y66" s="93"/>
      <c r="Z66" s="94"/>
      <c r="AA66" s="94"/>
      <c r="AB66" s="57"/>
      <c r="AC66" s="70"/>
    </row>
    <row r="67" spans="1:29" ht="15.75" thickBo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5"/>
      <c r="O67" s="70"/>
      <c r="P67" s="73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5"/>
      <c r="AC67" s="70"/>
    </row>
    <row r="68" spans="1:29" ht="15.75" thickBo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5"/>
      <c r="O68" s="70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70"/>
    </row>
    <row r="69" spans="1:29" ht="15.75" thickBo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5"/>
      <c r="O69" s="70"/>
      <c r="P69" s="89" t="s">
        <v>120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1:29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5"/>
      <c r="O70" s="70"/>
      <c r="P70" s="293" t="s">
        <v>121</v>
      </c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60"/>
      <c r="AC70" s="70"/>
    </row>
    <row r="71" spans="1:29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5"/>
      <c r="O71" s="70"/>
      <c r="P71" s="261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3"/>
      <c r="AC71" s="70"/>
    </row>
    <row r="72" spans="1:29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5"/>
      <c r="O72" s="70"/>
      <c r="P72" s="104" t="s">
        <v>122</v>
      </c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  <c r="AC72" s="70"/>
    </row>
    <row r="73" spans="1:29" ht="15" customHeigh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5"/>
      <c r="O73" s="70"/>
      <c r="P73" s="264" t="s">
        <v>125</v>
      </c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6"/>
      <c r="AC73" s="70"/>
    </row>
    <row r="74" spans="1:29" ht="17.25" customHeigh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5"/>
      <c r="O74" s="70"/>
      <c r="P74" s="267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9"/>
      <c r="AC74" s="70"/>
    </row>
    <row r="75" spans="1:29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5"/>
      <c r="O75" s="70"/>
      <c r="P75" s="105" t="s">
        <v>124</v>
      </c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106"/>
      <c r="AC75" s="70"/>
    </row>
    <row r="76" spans="1:29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5"/>
      <c r="O76" s="70"/>
      <c r="P76" s="105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106"/>
      <c r="AC76" s="70"/>
    </row>
    <row r="77" spans="1:29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5"/>
      <c r="O77" s="70"/>
      <c r="P77" s="105"/>
      <c r="Q77" s="91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106"/>
      <c r="AC77" s="70"/>
    </row>
    <row r="78" spans="1:29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5"/>
      <c r="O78" s="70"/>
      <c r="P78" s="124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5"/>
      <c r="AC78" s="70"/>
    </row>
    <row r="79" spans="1:29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5"/>
      <c r="O79" s="70"/>
      <c r="P79" s="63" t="s">
        <v>104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70"/>
    </row>
    <row r="80" spans="1:29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5"/>
      <c r="O80" s="70"/>
      <c r="P80" s="90"/>
      <c r="Q80" s="65"/>
      <c r="R80" s="66"/>
      <c r="S80" s="66"/>
      <c r="T80" s="66"/>
      <c r="U80" s="56"/>
      <c r="V80" s="56"/>
      <c r="W80" s="56"/>
      <c r="X80" s="56"/>
      <c r="Y80" s="56"/>
      <c r="Z80" s="56"/>
      <c r="AA80" s="56"/>
      <c r="AB80" s="57"/>
      <c r="AC80" s="70"/>
    </row>
    <row r="81" spans="1:29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5"/>
      <c r="O81" s="70"/>
      <c r="P81" s="64"/>
      <c r="Q81" s="56"/>
      <c r="R81" s="56"/>
      <c r="S81" s="65"/>
      <c r="T81" s="66"/>
      <c r="U81" s="242" t="s">
        <v>13</v>
      </c>
      <c r="V81" s="242"/>
      <c r="W81" s="102" t="s">
        <v>9</v>
      </c>
      <c r="X81" s="243"/>
      <c r="Y81" s="243"/>
      <c r="Z81" s="66"/>
      <c r="AA81" s="66"/>
      <c r="AB81" s="57"/>
      <c r="AC81" s="70"/>
    </row>
    <row r="82" spans="1:29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5"/>
      <c r="O82" s="70"/>
      <c r="P82" s="64"/>
      <c r="Q82" s="56"/>
      <c r="R82" s="56"/>
      <c r="S82" s="68"/>
      <c r="T82" s="66"/>
      <c r="U82" s="92" t="s">
        <v>126</v>
      </c>
      <c r="V82" s="114">
        <v>1</v>
      </c>
      <c r="W82" s="99">
        <v>33.299999999999997</v>
      </c>
      <c r="X82" s="243"/>
      <c r="Y82" s="243"/>
      <c r="Z82" s="66"/>
      <c r="AA82" s="66"/>
      <c r="AB82" s="57"/>
      <c r="AC82" s="70"/>
    </row>
    <row r="83" spans="1:29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5"/>
      <c r="O83" s="70"/>
      <c r="P83" s="64"/>
      <c r="Q83" s="56"/>
      <c r="R83" s="56"/>
      <c r="S83" s="56"/>
      <c r="T83" s="66"/>
      <c r="U83" s="92" t="s">
        <v>127</v>
      </c>
      <c r="V83" s="114">
        <v>2</v>
      </c>
      <c r="W83" s="99">
        <v>50</v>
      </c>
      <c r="X83" s="243"/>
      <c r="Y83" s="243"/>
      <c r="Z83" s="56"/>
      <c r="AA83" s="56"/>
      <c r="AB83" s="57"/>
      <c r="AC83" s="70"/>
    </row>
    <row r="84" spans="1:29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5"/>
      <c r="O84" s="70"/>
      <c r="P84" s="58"/>
      <c r="Q84" s="56"/>
      <c r="R84" s="56"/>
      <c r="S84" s="56"/>
      <c r="T84" s="69"/>
      <c r="U84" s="92" t="s">
        <v>128</v>
      </c>
      <c r="V84" s="114">
        <v>3</v>
      </c>
      <c r="W84" s="101">
        <v>16.7</v>
      </c>
      <c r="X84" s="243"/>
      <c r="Y84" s="243"/>
      <c r="Z84" s="56"/>
      <c r="AA84" s="56"/>
      <c r="AB84" s="57"/>
      <c r="AC84" s="70"/>
    </row>
    <row r="85" spans="1:29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5"/>
      <c r="O85" s="70"/>
      <c r="P85" s="58"/>
      <c r="Q85" s="56"/>
      <c r="R85" s="56"/>
      <c r="S85" s="56"/>
      <c r="T85" s="56"/>
      <c r="U85" s="289" t="s">
        <v>129</v>
      </c>
      <c r="V85" s="290"/>
      <c r="W85" s="291">
        <f>((V82*W82)+(V83*W83)+(V84*W84))/100</f>
        <v>1.8340000000000001</v>
      </c>
      <c r="X85" s="292"/>
      <c r="Y85" s="116"/>
      <c r="Z85" s="116"/>
      <c r="AA85" s="116"/>
      <c r="AB85" s="57"/>
      <c r="AC85" s="70"/>
    </row>
    <row r="86" spans="1:29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5"/>
      <c r="O86" s="70"/>
      <c r="P86" s="58"/>
      <c r="Q86" s="56"/>
      <c r="R86" s="56"/>
      <c r="S86" s="56"/>
      <c r="T86" s="56"/>
      <c r="U86" s="289"/>
      <c r="V86" s="290"/>
      <c r="W86" s="226" t="s">
        <v>21</v>
      </c>
      <c r="X86" s="95"/>
      <c r="Y86" s="68"/>
      <c r="Z86" s="56"/>
      <c r="AA86" s="56"/>
      <c r="AB86" s="57"/>
      <c r="AC86" s="70"/>
    </row>
    <row r="87" spans="1:29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5"/>
      <c r="O87" s="70"/>
      <c r="P87" s="58"/>
      <c r="Q87" s="56"/>
      <c r="R87" s="56"/>
      <c r="S87" s="56"/>
      <c r="T87" s="56"/>
      <c r="U87" s="115"/>
      <c r="V87" s="115"/>
      <c r="W87" s="69"/>
      <c r="X87" s="69"/>
      <c r="Y87" s="68"/>
      <c r="Z87" s="56"/>
      <c r="AA87" s="56"/>
      <c r="AB87" s="57"/>
      <c r="AC87" s="70"/>
    </row>
    <row r="88" spans="1:29" ht="23.25" customHeight="1" thickBot="1" x14ac:dyDescent="0.3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5"/>
      <c r="O88" s="70"/>
      <c r="P88" s="73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5"/>
      <c r="AC88" s="70"/>
    </row>
    <row r="89" spans="1:29" ht="21" customHeight="1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5"/>
      <c r="O89" s="70"/>
      <c r="P89" s="286" t="s">
        <v>133</v>
      </c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8"/>
      <c r="AC89" s="70"/>
    </row>
    <row r="90" spans="1:29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5"/>
      <c r="O90" s="70"/>
      <c r="P90" s="111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3"/>
      <c r="AC90" s="70"/>
    </row>
    <row r="91" spans="1:29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5"/>
      <c r="O91" s="70"/>
      <c r="P91" s="111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3"/>
      <c r="AC91" s="70"/>
    </row>
    <row r="92" spans="1:29" ht="21.75" customHeight="1" thickBot="1" x14ac:dyDescent="0.3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5"/>
      <c r="O92" s="70"/>
      <c r="P92" s="283" t="s">
        <v>134</v>
      </c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5"/>
      <c r="AC92" s="70"/>
    </row>
    <row r="93" spans="1:29" ht="15.75" thickBot="1" x14ac:dyDescent="0.3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1:29" ht="30.75" thickBot="1" x14ac:dyDescent="0.3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5"/>
      <c r="O94" s="70"/>
      <c r="P94" s="89" t="s">
        <v>153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1:29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5"/>
      <c r="O95" s="70"/>
      <c r="P95" s="258" t="s">
        <v>194</v>
      </c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60"/>
      <c r="AC95" s="70"/>
    </row>
    <row r="96" spans="1:29" ht="29.25" customHeight="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5"/>
      <c r="O96" s="70"/>
      <c r="P96" s="261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3"/>
      <c r="AC96" s="70"/>
    </row>
    <row r="97" spans="1:29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5"/>
      <c r="O97" s="70"/>
      <c r="P97" s="104" t="s">
        <v>154</v>
      </c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7"/>
      <c r="AC97" s="70"/>
    </row>
    <row r="98" spans="1:29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5"/>
      <c r="O98" s="70"/>
      <c r="P98" s="264" t="s">
        <v>155</v>
      </c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6"/>
      <c r="AC98" s="70"/>
    </row>
    <row r="99" spans="1:29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5"/>
      <c r="O99" s="70"/>
      <c r="P99" s="267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9"/>
      <c r="AC99" s="70"/>
    </row>
    <row r="100" spans="1:29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5"/>
      <c r="O100" s="70"/>
      <c r="P100" s="105" t="s">
        <v>156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106"/>
      <c r="AC100" s="70"/>
    </row>
    <row r="101" spans="1:29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5"/>
      <c r="O101" s="70"/>
      <c r="P101" s="105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106"/>
      <c r="AC101" s="70"/>
    </row>
    <row r="102" spans="1:29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5"/>
      <c r="O102" s="70"/>
      <c r="P102" s="105"/>
      <c r="Q102" s="91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106"/>
      <c r="AC102" s="70"/>
    </row>
    <row r="103" spans="1:29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5"/>
      <c r="O103" s="70"/>
      <c r="P103" s="124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5"/>
      <c r="AC103" s="70"/>
    </row>
    <row r="104" spans="1:29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5"/>
      <c r="O104" s="70"/>
      <c r="P104" s="221" t="s">
        <v>82</v>
      </c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  <c r="AC104" s="70"/>
    </row>
    <row r="105" spans="1:29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5"/>
      <c r="O105" s="70"/>
      <c r="P105" s="90"/>
      <c r="Q105" s="65"/>
      <c r="R105" s="66"/>
      <c r="S105" s="66"/>
      <c r="T105" s="66"/>
      <c r="U105" s="56"/>
      <c r="V105" s="56"/>
      <c r="W105" s="56"/>
      <c r="X105" s="56"/>
      <c r="Y105" s="56"/>
      <c r="Z105" s="56"/>
      <c r="AA105" s="56"/>
      <c r="AB105" s="57"/>
      <c r="AC105" s="70"/>
    </row>
    <row r="106" spans="1:29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5"/>
      <c r="O106" s="70"/>
      <c r="P106" s="64"/>
      <c r="Q106" s="56"/>
      <c r="R106" s="56"/>
      <c r="S106" s="65"/>
      <c r="T106" s="66"/>
      <c r="U106" s="102" t="s">
        <v>131</v>
      </c>
      <c r="V106" s="102" t="s">
        <v>9</v>
      </c>
      <c r="W106" s="126"/>
      <c r="X106" s="243"/>
      <c r="Y106" s="243"/>
      <c r="Z106" s="66"/>
      <c r="AA106" s="66"/>
      <c r="AB106" s="57"/>
      <c r="AC106" s="70"/>
    </row>
    <row r="107" spans="1:29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5"/>
      <c r="O107" s="70"/>
      <c r="P107" s="64"/>
      <c r="Q107" s="56"/>
      <c r="R107" s="56"/>
      <c r="S107" s="68"/>
      <c r="T107" s="66"/>
      <c r="U107" s="114">
        <v>1</v>
      </c>
      <c r="V107" s="114">
        <v>35.700000000000003</v>
      </c>
      <c r="W107" s="100"/>
      <c r="X107" s="243"/>
      <c r="Y107" s="243"/>
      <c r="Z107" s="66"/>
      <c r="AA107" s="66"/>
      <c r="AB107" s="57"/>
      <c r="AC107" s="70"/>
    </row>
    <row r="108" spans="1:29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5"/>
      <c r="O108" s="70"/>
      <c r="P108" s="64"/>
      <c r="Q108" s="56"/>
      <c r="R108" s="56"/>
      <c r="S108" s="56"/>
      <c r="T108" s="66"/>
      <c r="U108" s="114">
        <v>2</v>
      </c>
      <c r="V108" s="114">
        <v>35.700000000000003</v>
      </c>
      <c r="W108" s="100"/>
      <c r="X108" s="243"/>
      <c r="Y108" s="243"/>
      <c r="Z108" s="56"/>
      <c r="AA108" s="56"/>
      <c r="AB108" s="57"/>
      <c r="AC108" s="70"/>
    </row>
    <row r="109" spans="1:29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5"/>
      <c r="O109" s="70"/>
      <c r="P109" s="64"/>
      <c r="Q109" s="56"/>
      <c r="R109" s="56"/>
      <c r="S109" s="56"/>
      <c r="T109" s="66"/>
      <c r="U109" s="114">
        <v>3</v>
      </c>
      <c r="V109" s="114">
        <v>14.3</v>
      </c>
      <c r="W109" s="100"/>
      <c r="X109" s="100"/>
      <c r="Y109" s="100"/>
      <c r="Z109" s="56"/>
      <c r="AA109" s="56"/>
      <c r="AB109" s="57"/>
      <c r="AC109" s="70"/>
    </row>
    <row r="110" spans="1:29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5"/>
      <c r="O110" s="70"/>
      <c r="P110" s="64"/>
      <c r="Q110" s="56"/>
      <c r="R110" s="56"/>
      <c r="S110" s="56"/>
      <c r="T110" s="66"/>
      <c r="U110" s="114">
        <v>4</v>
      </c>
      <c r="V110" s="114">
        <v>7.1</v>
      </c>
      <c r="W110" s="100"/>
      <c r="X110" s="100"/>
      <c r="Y110" s="100"/>
      <c r="Z110" s="56"/>
      <c r="AA110" s="56"/>
      <c r="AB110" s="57"/>
      <c r="AC110" s="70"/>
    </row>
    <row r="111" spans="1:29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5"/>
      <c r="O111" s="70"/>
      <c r="P111" s="58"/>
      <c r="Q111" s="56"/>
      <c r="R111" s="56"/>
      <c r="S111" s="56"/>
      <c r="T111" s="69"/>
      <c r="U111" s="114">
        <v>5</v>
      </c>
      <c r="V111" s="127">
        <v>7.1</v>
      </c>
      <c r="W111" s="100"/>
      <c r="X111" s="243"/>
      <c r="Y111" s="243"/>
      <c r="Z111" s="56"/>
      <c r="AA111" s="56"/>
      <c r="AB111" s="57"/>
      <c r="AC111" s="70"/>
    </row>
    <row r="112" spans="1:29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5"/>
      <c r="O112" s="70"/>
      <c r="P112" s="58"/>
      <c r="Q112" s="56"/>
      <c r="R112" s="56"/>
      <c r="S112" s="56"/>
      <c r="T112" s="56"/>
      <c r="U112" s="254" t="s">
        <v>132</v>
      </c>
      <c r="V112" s="256">
        <f>((1*V107)+(U108*V108)+(U109*V109)+(U110*V110)+(U111*V111))/100</f>
        <v>2.1390000000000002</v>
      </c>
      <c r="W112" s="256"/>
      <c r="X112" s="256"/>
      <c r="Y112" s="116"/>
      <c r="Z112" s="116"/>
      <c r="AA112" s="116"/>
      <c r="AB112" s="57"/>
      <c r="AC112" s="70"/>
    </row>
    <row r="113" spans="1:29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5"/>
      <c r="O113" s="70"/>
      <c r="P113" s="58"/>
      <c r="Q113" s="56"/>
      <c r="R113" s="56"/>
      <c r="S113" s="56"/>
      <c r="T113" s="56"/>
      <c r="U113" s="255"/>
      <c r="V113" s="257" t="s">
        <v>22</v>
      </c>
      <c r="W113" s="257"/>
      <c r="X113" s="257"/>
      <c r="Y113" s="68"/>
      <c r="Z113" s="56"/>
      <c r="AA113" s="56"/>
      <c r="AB113" s="57"/>
      <c r="AC113" s="70"/>
    </row>
    <row r="114" spans="1:29" ht="14.45" customHeight="1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5"/>
      <c r="O114" s="70"/>
      <c r="P114" s="58"/>
      <c r="Q114" s="56"/>
      <c r="R114" s="56"/>
      <c r="S114" s="56"/>
      <c r="T114" s="56"/>
      <c r="U114" s="115"/>
      <c r="V114" s="115"/>
      <c r="W114" s="69"/>
      <c r="X114" s="69"/>
      <c r="Y114" s="68"/>
      <c r="Z114" s="56"/>
      <c r="AA114" s="56"/>
      <c r="AB114" s="57"/>
      <c r="AC114" s="70"/>
    </row>
    <row r="115" spans="1:29" ht="15.75" thickBot="1" x14ac:dyDescent="0.3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5"/>
      <c r="O115" s="70"/>
      <c r="P115" s="73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5"/>
      <c r="AC115" s="70"/>
    </row>
    <row r="116" spans="1:29" ht="15.75" thickBot="1" x14ac:dyDescent="0.3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5"/>
      <c r="O116" s="70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70"/>
    </row>
    <row r="117" spans="1:29" ht="15.75" thickBot="1" x14ac:dyDescent="0.3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5"/>
      <c r="O117" s="241"/>
      <c r="P117" s="89" t="s">
        <v>130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1:29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5"/>
      <c r="O118" s="241"/>
      <c r="P118" s="244" t="s">
        <v>195</v>
      </c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6"/>
      <c r="AC118" s="70"/>
    </row>
    <row r="119" spans="1:29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5"/>
      <c r="O119" s="241"/>
      <c r="P119" s="247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9"/>
      <c r="AC119" s="70"/>
    </row>
    <row r="120" spans="1:29" ht="15.75" thickBot="1" x14ac:dyDescent="0.3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5"/>
      <c r="O120" s="241"/>
      <c r="P120" s="250" t="s">
        <v>103</v>
      </c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2"/>
      <c r="AC120" s="70"/>
    </row>
    <row r="121" spans="1:29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5"/>
      <c r="O121" s="215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70"/>
    </row>
    <row r="122" spans="1:29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5"/>
      <c r="O122" s="215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70"/>
    </row>
    <row r="123" spans="1:29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5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1:29" x14ac:dyDescent="0.25">
      <c r="A124" s="70"/>
      <c r="B124" s="70"/>
      <c r="C124" s="324" t="s">
        <v>19</v>
      </c>
      <c r="D124" s="324"/>
      <c r="E124" s="324"/>
      <c r="F124" s="324"/>
      <c r="G124" s="324"/>
      <c r="H124" s="324"/>
      <c r="I124" s="324"/>
      <c r="J124" s="324"/>
      <c r="K124" s="324"/>
      <c r="L124" s="324"/>
      <c r="M124" s="70"/>
      <c r="N124" s="5"/>
      <c r="O124" s="70"/>
      <c r="P124" s="70"/>
      <c r="Q124" s="324" t="s">
        <v>19</v>
      </c>
      <c r="R124" s="324"/>
      <c r="S124" s="324"/>
      <c r="T124" s="324"/>
      <c r="U124" s="324"/>
      <c r="V124" s="324"/>
      <c r="W124" s="324"/>
      <c r="X124" s="324"/>
      <c r="Y124" s="324"/>
      <c r="Z124" s="324"/>
      <c r="AA124" s="70"/>
      <c r="AB124" s="70"/>
      <c r="AC124" s="70"/>
    </row>
    <row r="125" spans="1:29" x14ac:dyDescent="0.25">
      <c r="A125" s="70"/>
      <c r="B125" s="70"/>
      <c r="C125" s="70"/>
      <c r="D125" s="214"/>
      <c r="E125" s="70"/>
      <c r="F125" s="70"/>
      <c r="G125" s="70"/>
      <c r="H125" s="70"/>
      <c r="I125" s="70"/>
      <c r="J125" s="70"/>
      <c r="K125" s="70"/>
      <c r="L125" s="70"/>
      <c r="M125" s="70"/>
      <c r="N125" s="5"/>
      <c r="O125" s="70"/>
      <c r="P125" s="70"/>
      <c r="Q125" s="70"/>
      <c r="R125" s="214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1:29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5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1:29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5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  <row r="128" spans="1:29" x14ac:dyDescent="0.25">
      <c r="A128" s="70"/>
      <c r="B128" s="70"/>
      <c r="C128" s="70"/>
      <c r="D128" s="70"/>
      <c r="E128" s="70"/>
      <c r="F128" s="70"/>
      <c r="G128" s="213"/>
      <c r="H128" s="70"/>
      <c r="I128" s="70"/>
      <c r="J128" s="70"/>
      <c r="K128" s="70"/>
      <c r="L128" s="70"/>
      <c r="M128" s="70"/>
      <c r="N128" s="5"/>
      <c r="O128" s="70"/>
      <c r="P128" s="70"/>
      <c r="Q128" s="70"/>
      <c r="R128" s="70"/>
      <c r="S128" s="70"/>
      <c r="T128" s="70"/>
      <c r="U128" s="213"/>
      <c r="V128" s="70"/>
      <c r="W128" s="70"/>
      <c r="X128" s="70"/>
      <c r="Y128" s="70"/>
      <c r="Z128" s="70"/>
      <c r="AA128" s="70"/>
      <c r="AB128" s="70"/>
      <c r="AC128" s="70"/>
    </row>
    <row r="129" spans="1:29" ht="2.2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68">
    <mergeCell ref="C124:L124"/>
    <mergeCell ref="Q124:Z124"/>
    <mergeCell ref="C10:C12"/>
    <mergeCell ref="J10:J12"/>
    <mergeCell ref="I10:I12"/>
    <mergeCell ref="C31:I31"/>
    <mergeCell ref="G10:H10"/>
    <mergeCell ref="G11:G12"/>
    <mergeCell ref="H11:H12"/>
    <mergeCell ref="F10:F12"/>
    <mergeCell ref="P48:AB49"/>
    <mergeCell ref="U57:V57"/>
    <mergeCell ref="P44:AB45"/>
    <mergeCell ref="P37:AB38"/>
    <mergeCell ref="U65:V66"/>
    <mergeCell ref="X57:Y57"/>
    <mergeCell ref="B5:K5"/>
    <mergeCell ref="P6:AB8"/>
    <mergeCell ref="B6:K7"/>
    <mergeCell ref="V23:AB23"/>
    <mergeCell ref="P12:P13"/>
    <mergeCell ref="Q12:AB13"/>
    <mergeCell ref="Q17:AB18"/>
    <mergeCell ref="P14:AB16"/>
    <mergeCell ref="P5:Q5"/>
    <mergeCell ref="C9:J9"/>
    <mergeCell ref="E10:E12"/>
    <mergeCell ref="D10:D12"/>
    <mergeCell ref="X58:Y58"/>
    <mergeCell ref="X59:Y59"/>
    <mergeCell ref="X60:Y60"/>
    <mergeCell ref="X61:Y61"/>
    <mergeCell ref="X62:Y62"/>
    <mergeCell ref="X63:Y63"/>
    <mergeCell ref="X64:Y64"/>
    <mergeCell ref="W65:AA65"/>
    <mergeCell ref="X107:Y107"/>
    <mergeCell ref="C35:C36"/>
    <mergeCell ref="D35:D36"/>
    <mergeCell ref="P40:AB41"/>
    <mergeCell ref="P39:AB39"/>
    <mergeCell ref="P92:AB92"/>
    <mergeCell ref="P89:AB89"/>
    <mergeCell ref="U85:V86"/>
    <mergeCell ref="P73:AB74"/>
    <mergeCell ref="W85:X85"/>
    <mergeCell ref="X83:Y83"/>
    <mergeCell ref="X84:Y84"/>
    <mergeCell ref="P70:AB71"/>
    <mergeCell ref="U81:V81"/>
    <mergeCell ref="X81:Y81"/>
    <mergeCell ref="X82:Y82"/>
    <mergeCell ref="P118:AB119"/>
    <mergeCell ref="P120:AB120"/>
    <mergeCell ref="P116:AB116"/>
    <mergeCell ref="X108:Y108"/>
    <mergeCell ref="X111:Y111"/>
    <mergeCell ref="U112:U113"/>
    <mergeCell ref="V112:X112"/>
    <mergeCell ref="V113:X113"/>
    <mergeCell ref="P95:AB96"/>
    <mergeCell ref="P98:AB99"/>
    <mergeCell ref="X106:Y106"/>
    <mergeCell ref="B39:J39"/>
    <mergeCell ref="B48:J48"/>
    <mergeCell ref="A47:M47"/>
    <mergeCell ref="B49:L50"/>
    <mergeCell ref="O117:O120"/>
  </mergeCells>
  <pageMargins left="0.7" right="0.7" top="0.75" bottom="0.75" header="0.3" footer="0.3"/>
  <pageSetup paperSize="9" scale="45" orientation="portrait" r:id="rId1"/>
  <rowBreaks count="1" manualBreakCount="1">
    <brk id="46" max="16383" man="1"/>
  </rowBreaks>
  <colBreaks count="1" manualBreakCount="1">
    <brk id="13" max="1048575" man="1"/>
  </colBreaks>
  <ignoredErrors>
    <ignoredError sqref="J31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workbookViewId="0">
      <selection activeCell="D20" sqref="D20"/>
    </sheetView>
  </sheetViews>
  <sheetFormatPr baseColWidth="10" defaultColWidth="11.5703125" defaultRowHeight="15" x14ac:dyDescent="0.25"/>
  <cols>
    <col min="1" max="1" width="19.140625" customWidth="1"/>
    <col min="2" max="2" width="17.28515625" customWidth="1"/>
    <col min="3" max="3" width="22" customWidth="1"/>
    <col min="4" max="4" width="27.85546875" customWidth="1"/>
    <col min="5" max="5" width="21.140625" customWidth="1"/>
    <col min="6" max="6" width="17.140625" customWidth="1"/>
    <col min="7" max="7" width="72.42578125" customWidth="1"/>
  </cols>
  <sheetData>
    <row r="1" spans="2:8" ht="15.75" thickBot="1" x14ac:dyDescent="0.3"/>
    <row r="2" spans="2:8" ht="47.25" customHeight="1" thickBot="1" x14ac:dyDescent="0.3">
      <c r="B2" s="197" t="s">
        <v>158</v>
      </c>
      <c r="C2" s="188" t="s">
        <v>159</v>
      </c>
      <c r="D2" s="178" t="s">
        <v>160</v>
      </c>
      <c r="E2" s="178" t="s">
        <v>179</v>
      </c>
      <c r="F2" s="179" t="s">
        <v>192</v>
      </c>
      <c r="G2" s="180" t="s">
        <v>180</v>
      </c>
      <c r="H2" s="181" t="s">
        <v>181</v>
      </c>
    </row>
    <row r="3" spans="2:8" ht="33.75" customHeight="1" x14ac:dyDescent="0.25">
      <c r="B3" s="198" t="s">
        <v>137</v>
      </c>
      <c r="C3" s="173" t="s">
        <v>149</v>
      </c>
      <c r="D3" s="174" t="s">
        <v>161</v>
      </c>
      <c r="E3" s="175" t="s">
        <v>36</v>
      </c>
      <c r="F3" s="176">
        <v>0.22</v>
      </c>
      <c r="G3" s="218" t="s">
        <v>136</v>
      </c>
      <c r="H3" s="177" t="s">
        <v>14</v>
      </c>
    </row>
    <row r="4" spans="2:8" ht="45.75" customHeight="1" x14ac:dyDescent="0.25">
      <c r="B4" s="352" t="s">
        <v>137</v>
      </c>
      <c r="C4" s="16" t="s">
        <v>151</v>
      </c>
      <c r="D4" s="17" t="s">
        <v>162</v>
      </c>
      <c r="E4" s="18" t="s">
        <v>36</v>
      </c>
      <c r="F4" s="19">
        <v>0.17699999999999999</v>
      </c>
      <c r="G4" s="355" t="s">
        <v>184</v>
      </c>
      <c r="H4" s="163" t="s">
        <v>14</v>
      </c>
    </row>
    <row r="5" spans="2:8" ht="40.5" customHeight="1" x14ac:dyDescent="0.25">
      <c r="B5" s="353"/>
      <c r="C5" s="16" t="s">
        <v>151</v>
      </c>
      <c r="D5" s="22" t="s">
        <v>169</v>
      </c>
      <c r="E5" s="18" t="s">
        <v>36</v>
      </c>
      <c r="F5" s="19">
        <v>0.224</v>
      </c>
      <c r="G5" s="356"/>
      <c r="H5" s="163" t="s">
        <v>14</v>
      </c>
    </row>
    <row r="6" spans="2:8" ht="44.25" customHeight="1" x14ac:dyDescent="0.25">
      <c r="B6" s="354"/>
      <c r="C6" s="16" t="s">
        <v>151</v>
      </c>
      <c r="D6" s="22" t="s">
        <v>168</v>
      </c>
      <c r="E6" s="23" t="s">
        <v>36</v>
      </c>
      <c r="F6" s="19">
        <v>0.253</v>
      </c>
      <c r="G6" s="357"/>
      <c r="H6" s="163" t="s">
        <v>14</v>
      </c>
    </row>
    <row r="7" spans="2:8" ht="36.75" customHeight="1" x14ac:dyDescent="0.25">
      <c r="B7" s="352" t="s">
        <v>137</v>
      </c>
      <c r="C7" s="189" t="s">
        <v>2</v>
      </c>
      <c r="D7" s="24" t="s">
        <v>163</v>
      </c>
      <c r="E7" s="18" t="s">
        <v>36</v>
      </c>
      <c r="F7" s="19">
        <v>0.16800000000000001</v>
      </c>
      <c r="G7" s="355" t="s">
        <v>135</v>
      </c>
      <c r="H7" s="163" t="s">
        <v>14</v>
      </c>
    </row>
    <row r="8" spans="2:8" ht="38.25" customHeight="1" x14ac:dyDescent="0.25">
      <c r="B8" s="353"/>
      <c r="C8" s="189" t="s">
        <v>2</v>
      </c>
      <c r="D8" s="24" t="s">
        <v>170</v>
      </c>
      <c r="E8" s="18" t="s">
        <v>36</v>
      </c>
      <c r="F8" s="19">
        <v>0.21299999999999999</v>
      </c>
      <c r="G8" s="356"/>
      <c r="H8" s="163" t="s">
        <v>14</v>
      </c>
    </row>
    <row r="9" spans="2:8" ht="40.5" customHeight="1" x14ac:dyDescent="0.25">
      <c r="B9" s="353"/>
      <c r="C9" s="189" t="s">
        <v>2</v>
      </c>
      <c r="D9" s="24" t="s">
        <v>167</v>
      </c>
      <c r="E9" s="18" t="s">
        <v>36</v>
      </c>
      <c r="F9" s="19">
        <v>0.24099999999999999</v>
      </c>
      <c r="G9" s="357"/>
      <c r="H9" s="163" t="s">
        <v>14</v>
      </c>
    </row>
    <row r="10" spans="2:8" ht="28.5" customHeight="1" x14ac:dyDescent="0.25">
      <c r="B10" s="362"/>
      <c r="C10" s="190" t="s">
        <v>165</v>
      </c>
      <c r="D10" s="3" t="s">
        <v>148</v>
      </c>
      <c r="E10" s="25" t="s">
        <v>36</v>
      </c>
      <c r="F10" s="26">
        <v>0.16400000000000001</v>
      </c>
      <c r="G10" s="20"/>
      <c r="H10" s="163" t="s">
        <v>14</v>
      </c>
    </row>
    <row r="11" spans="2:8" ht="21" customHeight="1" thickBot="1" x14ac:dyDescent="0.3">
      <c r="B11" s="199" t="s">
        <v>137</v>
      </c>
      <c r="C11" s="191" t="s">
        <v>166</v>
      </c>
      <c r="D11" s="27" t="s">
        <v>148</v>
      </c>
      <c r="E11" s="28" t="s">
        <v>36</v>
      </c>
      <c r="F11" s="160">
        <v>0.107</v>
      </c>
      <c r="G11" s="161"/>
      <c r="H11" s="164" t="s">
        <v>14</v>
      </c>
    </row>
    <row r="12" spans="2:8" ht="30" customHeight="1" thickTop="1" x14ac:dyDescent="0.25">
      <c r="B12" s="198" t="s">
        <v>1</v>
      </c>
      <c r="C12" s="189" t="s">
        <v>149</v>
      </c>
      <c r="D12" s="2" t="s">
        <v>164</v>
      </c>
      <c r="E12" s="29" t="s">
        <v>157</v>
      </c>
      <c r="F12" s="26">
        <v>8.5000000000000006E-2</v>
      </c>
      <c r="G12" s="1"/>
      <c r="H12" s="165" t="s">
        <v>0</v>
      </c>
    </row>
    <row r="13" spans="2:8" ht="38.25" customHeight="1" thickBot="1" x14ac:dyDescent="0.3">
      <c r="B13" s="200" t="s">
        <v>138</v>
      </c>
      <c r="C13" s="192" t="s">
        <v>150</v>
      </c>
      <c r="D13" s="30" t="s">
        <v>171</v>
      </c>
      <c r="E13" s="28" t="s">
        <v>157</v>
      </c>
      <c r="F13" s="160">
        <v>0.12</v>
      </c>
      <c r="G13" s="162"/>
      <c r="H13" s="164" t="s">
        <v>0</v>
      </c>
    </row>
    <row r="14" spans="2:8" ht="18.75" customHeight="1" thickTop="1" x14ac:dyDescent="0.25">
      <c r="B14" s="358" t="s">
        <v>73</v>
      </c>
      <c r="C14" s="189" t="s">
        <v>152</v>
      </c>
      <c r="D14" s="17"/>
      <c r="E14" s="17"/>
      <c r="F14" s="26">
        <v>0</v>
      </c>
      <c r="G14" s="1"/>
      <c r="H14" s="166"/>
    </row>
    <row r="15" spans="2:8" ht="15.75" customHeight="1" thickBot="1" x14ac:dyDescent="0.3">
      <c r="B15" s="359"/>
      <c r="C15" s="193" t="s">
        <v>152</v>
      </c>
      <c r="D15" s="32"/>
      <c r="E15" s="33"/>
      <c r="F15" s="160">
        <v>7.0000000000000001E-3</v>
      </c>
      <c r="G15" s="31"/>
      <c r="H15" s="164" t="s">
        <v>14</v>
      </c>
    </row>
    <row r="16" spans="2:8" ht="15.75" customHeight="1" thickTop="1" x14ac:dyDescent="0.25">
      <c r="B16" s="358" t="s">
        <v>139</v>
      </c>
      <c r="C16" s="194" t="s">
        <v>2</v>
      </c>
      <c r="D16" s="35" t="s">
        <v>4</v>
      </c>
      <c r="E16" s="29" t="s">
        <v>36</v>
      </c>
      <c r="F16" s="36">
        <v>0.29799999999999999</v>
      </c>
      <c r="G16" s="360" t="s">
        <v>185</v>
      </c>
      <c r="H16" s="167" t="s">
        <v>14</v>
      </c>
    </row>
    <row r="17" spans="2:8" ht="15.75" customHeight="1" thickBot="1" x14ac:dyDescent="0.3">
      <c r="B17" s="359"/>
      <c r="C17" s="193" t="s">
        <v>151</v>
      </c>
      <c r="D17" s="37" t="s">
        <v>4</v>
      </c>
      <c r="E17" s="38" t="s">
        <v>36</v>
      </c>
      <c r="F17" s="39">
        <v>0.312</v>
      </c>
      <c r="G17" s="361"/>
      <c r="H17" s="164" t="s">
        <v>14</v>
      </c>
    </row>
    <row r="18" spans="2:8" ht="39" customHeight="1" thickTop="1" x14ac:dyDescent="0.25">
      <c r="B18" s="358" t="s">
        <v>70</v>
      </c>
      <c r="C18" s="195" t="s">
        <v>172</v>
      </c>
      <c r="D18" s="17" t="s">
        <v>147</v>
      </c>
      <c r="E18" s="29" t="s">
        <v>157</v>
      </c>
      <c r="F18" s="34">
        <v>6.0000000000000001E-3</v>
      </c>
      <c r="G18" s="21" t="s">
        <v>186</v>
      </c>
      <c r="H18" s="167" t="s">
        <v>14</v>
      </c>
    </row>
    <row r="19" spans="2:8" ht="40.5" customHeight="1" x14ac:dyDescent="0.25">
      <c r="B19" s="354"/>
      <c r="C19" s="195" t="s">
        <v>172</v>
      </c>
      <c r="D19" s="17" t="s">
        <v>146</v>
      </c>
      <c r="E19" s="29" t="s">
        <v>157</v>
      </c>
      <c r="F19" s="34">
        <v>2.4E-2</v>
      </c>
      <c r="G19" s="21" t="s">
        <v>182</v>
      </c>
      <c r="H19" s="167" t="s">
        <v>14</v>
      </c>
    </row>
    <row r="20" spans="2:8" ht="30" x14ac:dyDescent="0.25">
      <c r="B20" s="352" t="s">
        <v>3</v>
      </c>
      <c r="C20" s="195" t="s">
        <v>172</v>
      </c>
      <c r="D20" s="4" t="s">
        <v>144</v>
      </c>
      <c r="E20" s="29" t="s">
        <v>157</v>
      </c>
      <c r="F20" s="34">
        <v>0.14000000000000001</v>
      </c>
      <c r="G20" s="1"/>
      <c r="H20" s="167" t="s">
        <v>14</v>
      </c>
    </row>
    <row r="21" spans="2:8" ht="30" x14ac:dyDescent="0.25">
      <c r="B21" s="353"/>
      <c r="C21" s="195" t="s">
        <v>172</v>
      </c>
      <c r="D21" s="4" t="s">
        <v>145</v>
      </c>
      <c r="E21" s="29" t="s">
        <v>157</v>
      </c>
      <c r="F21" s="34">
        <v>0.13500000000000001</v>
      </c>
      <c r="G21" s="1"/>
      <c r="H21" s="167" t="s">
        <v>14</v>
      </c>
    </row>
    <row r="22" spans="2:8" ht="30" x14ac:dyDescent="0.25">
      <c r="B22" s="353"/>
      <c r="C22" s="195" t="s">
        <v>172</v>
      </c>
      <c r="D22" s="4" t="s">
        <v>68</v>
      </c>
      <c r="E22" s="29" t="s">
        <v>157</v>
      </c>
      <c r="F22" s="34">
        <v>0.14599999999999999</v>
      </c>
      <c r="G22" s="1"/>
      <c r="H22" s="167" t="s">
        <v>14</v>
      </c>
    </row>
    <row r="23" spans="2:8" ht="16.5" customHeight="1" x14ac:dyDescent="0.25">
      <c r="B23" s="354"/>
      <c r="C23" s="195" t="s">
        <v>173</v>
      </c>
      <c r="D23" s="4" t="s">
        <v>144</v>
      </c>
      <c r="E23" s="29" t="s">
        <v>157</v>
      </c>
      <c r="F23" s="34">
        <v>0.13400000000000001</v>
      </c>
      <c r="G23" s="1"/>
      <c r="H23" s="167" t="s">
        <v>14</v>
      </c>
    </row>
    <row r="24" spans="2:8" ht="36" customHeight="1" x14ac:dyDescent="0.25">
      <c r="B24" s="201" t="s">
        <v>140</v>
      </c>
      <c r="C24" s="195" t="s">
        <v>173</v>
      </c>
      <c r="D24" s="4"/>
      <c r="E24" s="29" t="s">
        <v>157</v>
      </c>
      <c r="F24" s="34">
        <v>9.5000000000000001E-2</v>
      </c>
      <c r="G24" s="1"/>
      <c r="H24" s="167" t="s">
        <v>14</v>
      </c>
    </row>
    <row r="25" spans="2:8" ht="21" customHeight="1" x14ac:dyDescent="0.25">
      <c r="B25" s="201" t="s">
        <v>141</v>
      </c>
      <c r="C25" s="195" t="s">
        <v>173</v>
      </c>
      <c r="D25" s="4"/>
      <c r="E25" s="29" t="s">
        <v>157</v>
      </c>
      <c r="F25" s="34">
        <v>8.4000000000000005E-2</v>
      </c>
      <c r="G25" s="1"/>
      <c r="H25" s="167" t="s">
        <v>14</v>
      </c>
    </row>
    <row r="26" spans="2:8" ht="30.75" thickBot="1" x14ac:dyDescent="0.3">
      <c r="B26" s="202" t="s">
        <v>142</v>
      </c>
      <c r="C26" s="196" t="s">
        <v>172</v>
      </c>
      <c r="D26" s="168" t="s">
        <v>143</v>
      </c>
      <c r="E26" s="169" t="s">
        <v>157</v>
      </c>
      <c r="F26" s="170">
        <v>3.5999999999999997E-2</v>
      </c>
      <c r="G26" s="171" t="s">
        <v>187</v>
      </c>
      <c r="H26" s="172" t="s">
        <v>14</v>
      </c>
    </row>
    <row r="27" spans="2:8" ht="15" customHeight="1" x14ac:dyDescent="0.25">
      <c r="B27" s="82"/>
      <c r="C27" s="82"/>
      <c r="D27" s="82"/>
      <c r="F27" s="182" t="s">
        <v>191</v>
      </c>
      <c r="H27" s="82"/>
    </row>
    <row r="28" spans="2:8" ht="15.75" thickBot="1" x14ac:dyDescent="0.3">
      <c r="B28" s="81"/>
      <c r="C28" s="81"/>
      <c r="D28" s="81"/>
      <c r="E28" s="81"/>
      <c r="F28" s="81"/>
      <c r="G28" s="81"/>
      <c r="H28" s="81"/>
    </row>
    <row r="29" spans="2:8" ht="15.75" thickBot="1" x14ac:dyDescent="0.3">
      <c r="B29" s="185" t="s">
        <v>174</v>
      </c>
      <c r="C29" s="186"/>
      <c r="D29" s="186"/>
      <c r="E29" s="186"/>
      <c r="F29" s="187"/>
      <c r="G29" s="81"/>
      <c r="H29" s="81"/>
    </row>
    <row r="30" spans="2:8" ht="30" customHeight="1" x14ac:dyDescent="0.25">
      <c r="B30" s="183" t="s">
        <v>175</v>
      </c>
      <c r="C30" s="363" t="s">
        <v>15</v>
      </c>
      <c r="D30" s="364"/>
      <c r="E30" s="364"/>
      <c r="F30" s="365"/>
      <c r="G30" s="81"/>
      <c r="H30" s="81"/>
    </row>
    <row r="31" spans="2:8" ht="32.25" customHeight="1" thickBot="1" x14ac:dyDescent="0.3">
      <c r="B31" s="184" t="s">
        <v>176</v>
      </c>
      <c r="C31" s="350" t="s">
        <v>178</v>
      </c>
      <c r="D31" s="350"/>
      <c r="E31" s="350"/>
      <c r="F31" s="351"/>
      <c r="G31" s="81"/>
      <c r="H31" s="81"/>
    </row>
    <row r="33" spans="2:8" ht="15.75" thickBot="1" x14ac:dyDescent="0.3"/>
    <row r="34" spans="2:8" ht="15.75" thickBot="1" x14ac:dyDescent="0.3">
      <c r="B34" s="207" t="s">
        <v>177</v>
      </c>
      <c r="C34" s="346"/>
      <c r="D34" s="346"/>
      <c r="E34" s="346"/>
      <c r="F34" s="346"/>
      <c r="G34" s="346"/>
      <c r="H34" s="347"/>
    </row>
    <row r="35" spans="2:8" ht="44.25" customHeight="1" x14ac:dyDescent="0.25">
      <c r="B35" s="208" t="s">
        <v>16</v>
      </c>
      <c r="C35" s="348" t="s">
        <v>190</v>
      </c>
      <c r="D35" s="348"/>
      <c r="E35" s="348"/>
      <c r="F35" s="348"/>
      <c r="G35" s="348"/>
      <c r="H35" s="349"/>
    </row>
    <row r="36" spans="2:8" ht="24.75" customHeight="1" x14ac:dyDescent="0.25">
      <c r="B36" s="209" t="s">
        <v>17</v>
      </c>
      <c r="C36" s="236" t="s">
        <v>189</v>
      </c>
      <c r="E36" s="219"/>
      <c r="F36" s="219"/>
      <c r="G36" s="219"/>
      <c r="H36" s="220"/>
    </row>
    <row r="37" spans="2:8" ht="34.5" customHeight="1" thickBot="1" x14ac:dyDescent="0.3">
      <c r="B37" s="210" t="s">
        <v>18</v>
      </c>
      <c r="C37" s="344" t="s">
        <v>188</v>
      </c>
      <c r="D37" s="344"/>
      <c r="E37" s="344"/>
      <c r="F37" s="344"/>
      <c r="G37" s="344"/>
      <c r="H37" s="345"/>
    </row>
    <row r="38" spans="2:8" x14ac:dyDescent="0.25">
      <c r="B38" s="203"/>
    </row>
    <row r="39" spans="2:8" x14ac:dyDescent="0.25">
      <c r="B39" s="204"/>
    </row>
    <row r="40" spans="2:8" x14ac:dyDescent="0.25">
      <c r="B40" s="205"/>
    </row>
    <row r="41" spans="2:8" x14ac:dyDescent="0.25">
      <c r="B41" s="204"/>
    </row>
    <row r="42" spans="2:8" x14ac:dyDescent="0.25">
      <c r="B42" s="205"/>
    </row>
    <row r="43" spans="2:8" x14ac:dyDescent="0.25">
      <c r="B43" s="204"/>
    </row>
    <row r="44" spans="2:8" x14ac:dyDescent="0.25">
      <c r="B44" s="203"/>
    </row>
    <row r="45" spans="2:8" x14ac:dyDescent="0.25">
      <c r="B45" s="206"/>
    </row>
    <row r="46" spans="2:8" x14ac:dyDescent="0.25">
      <c r="B46" s="206"/>
    </row>
  </sheetData>
  <mergeCells count="14">
    <mergeCell ref="C37:H37"/>
    <mergeCell ref="C34:H34"/>
    <mergeCell ref="C35:H35"/>
    <mergeCell ref="C31:F31"/>
    <mergeCell ref="B4:B6"/>
    <mergeCell ref="G4:G6"/>
    <mergeCell ref="G7:G9"/>
    <mergeCell ref="B14:B15"/>
    <mergeCell ref="B18:B19"/>
    <mergeCell ref="B20:B23"/>
    <mergeCell ref="B16:B17"/>
    <mergeCell ref="G16:G17"/>
    <mergeCell ref="B7:B10"/>
    <mergeCell ref="C30:F30"/>
  </mergeCells>
  <hyperlinks>
    <hyperlink ref="C30" r:id="rId1"/>
  </hyperlinks>
  <pageMargins left="0.7" right="0.7" top="0.75" bottom="0.75" header="0.3" footer="0.3"/>
  <pageSetup paperSize="8" scale="9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Univ CO2 emissions</vt:lpstr>
      <vt:lpstr>CO2 Emission Factors </vt:lpstr>
    </vt:vector>
  </TitlesOfParts>
  <Company>Apllus+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Dominguez Perello</dc:creator>
  <cp:lastModifiedBy>eh16</cp:lastModifiedBy>
  <cp:lastPrinted>2018-02-23T12:10:27Z</cp:lastPrinted>
  <dcterms:created xsi:type="dcterms:W3CDTF">2014-10-29T16:28:28Z</dcterms:created>
  <dcterms:modified xsi:type="dcterms:W3CDTF">2019-03-05T10:51:36Z</dcterms:modified>
</cp:coreProperties>
</file>